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4" activeTab="12"/>
  </bookViews>
  <sheets>
    <sheet name="F-2 suvestne" sheetId="1" r:id="rId1"/>
    <sheet name="F2 -SB suv." sheetId="2" r:id="rId2"/>
    <sheet name="F2 -veikla" sheetId="3" r:id="rId3"/>
    <sheet name="F2- parodu" sheetId="4" r:id="rId4"/>
    <sheet name="F2- reprez" sheetId="5" r:id="rId5"/>
    <sheet name="F2- regata" sheetId="6" r:id="rId6"/>
    <sheet name="F2 -keltas" sheetId="7" r:id="rId7"/>
    <sheet name="F2- karkles" sheetId="8" r:id="rId8"/>
    <sheet name="F2- spec" sheetId="9" r:id="rId9"/>
    <sheet name="Paz apie paj" sheetId="10" r:id="rId10"/>
    <sheet name="S7" sheetId="11" r:id="rId11"/>
    <sheet name="F-4" sheetId="12" r:id="rId12"/>
    <sheet name="paz prie 4 formos" sheetId="13" r:id="rId13"/>
    <sheet name="Gautu FS pagal š." sheetId="14" r:id="rId14"/>
    <sheet name="Gautos FS paž" sheetId="15" r:id="rId15"/>
    <sheet name="sukaup FS" sheetId="16" r:id="rId16"/>
    <sheet name="B-9" sheetId="17" r:id="rId17"/>
  </sheets>
  <definedNames>
    <definedName name="_xlnm.Print_Titles" localSheetId="11">'F-4'!$20:$30</definedName>
  </definedNames>
  <calcPr fullCalcOnLoad="1"/>
</workbook>
</file>

<file path=xl/sharedStrings.xml><?xml version="1.0" encoding="utf-8"?>
<sst xmlns="http://schemas.openxmlformats.org/spreadsheetml/2006/main" count="4121" uniqueCount="516">
  <si>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</si>
  <si>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</si>
  <si>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</si>
  <si>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</si>
  <si>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</si>
  <si>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</si>
  <si>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Klaipėdos rajono turizmo informacijos centras, 163715766</t>
  </si>
  <si>
    <t>(įstaigos pavadinimas, kodas Juridinių asmenų registre, adresas)</t>
  </si>
  <si>
    <t>BIUDŽETO IŠLAIDŲ SĄMATOS VYKDYMO</t>
  </si>
  <si>
    <t>2019 M. RUGSĖJO MĖN. 30 D.</t>
  </si>
  <si>
    <t>3 ketvirtis</t>
  </si>
  <si>
    <t>(metinė, ketvirtinė)</t>
  </si>
  <si>
    <t>ATASKAITA</t>
  </si>
  <si>
    <t>2019.10.02 Nr.________________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</si>
  <si>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</si>
  <si>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</si>
  <si>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</si>
  <si>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</si>
  <si>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</si>
  <si>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</si>
  <si>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163715766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</si>
  <si>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</si>
  <si>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</si>
  <si>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</si>
  <si>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</si>
  <si>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</si>
  <si>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</si>
  <si>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</si>
  <si>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</si>
  <si>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</si>
  <si>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</si>
  <si>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</si>
  <si>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</si>
  <si>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</si>
  <si>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</si>
  <si>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</si>
  <si>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</si>
  <si>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</si>
  <si>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</si>
  <si>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</si>
  <si>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</si>
  <si>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</si>
  <si>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</si>
  <si>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</si>
  <si>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</si>
  <si>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</si>
  <si>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</si>
  <si>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</si>
  <si>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</si>
  <si>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</si>
  <si>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</si>
  <si>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</si>
  <si>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</si>
  <si>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</si>
  <si>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</si>
  <si>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</si>
  <si>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</si>
  <si>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</si>
  <si>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</si>
  <si>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</si>
  <si>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</si>
  <si>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</si>
  <si>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</si>
  <si>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</si>
  <si>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</si>
  <si>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</si>
  <si>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</si>
  <si>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</si>
  <si>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</si>
  <si>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</si>
  <si>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</si>
  <si>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</si>
  <si>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</si>
  <si>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</si>
  <si>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</si>
  <si>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</si>
  <si>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</si>
  <si>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</si>
  <si>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</si>
  <si>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</si>
  <si>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</si>
  <si>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</si>
  <si>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</si>
  <si>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</si>
  <si>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</si>
  <si>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</si>
  <si>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</si>
  <si>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</si>
  <si>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</si>
  <si>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</si>
  <si>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</si>
  <si>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</si>
  <si>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</si>
  <si>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</si>
  <si>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</si>
  <si>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</si>
  <si>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</si>
  <si>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</si>
  <si>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</si>
  <si>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</si>
  <si>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</si>
  <si>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</si>
  <si>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</si>
  <si>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</si>
  <si>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</si>
  <si>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</si>
  <si>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</si>
  <si>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</si>
  <si>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</si>
  <si>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</si>
  <si>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</si>
  <si>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</si>
  <si>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</si>
  <si>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</si>
  <si>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</si>
  <si>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</si>
  <si>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</si>
  <si>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</si>
  <si>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</si>
  <si>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</si>
  <si>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</si>
  <si>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</si>
  <si>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</si>
  <si>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</si>
  <si>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</si>
  <si>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</si>
  <si>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</si>
  <si>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</si>
  <si>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</si>
  <si>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</si>
  <si>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</si>
  <si>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</si>
  <si>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</si>
  <si>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</si>
  <si>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</si>
  <si>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</si>
  <si>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</si>
  <si>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</si>
  <si>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</si>
  <si>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</si>
  <si>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</si>
  <si>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</si>
  <si>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</si>
  <si>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</si>
  <si>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</si>
  <si>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</si>
  <si>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</si>
  <si>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</si>
  <si>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</si>
  <si>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</si>
  <si>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</si>
  <si>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</si>
  <si>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</si>
  <si>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</si>
  <si>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</si>
  <si>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</si>
  <si>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</si>
  <si>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</si>
  <si>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</si>
  <si>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</si>
  <si>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</si>
  <si>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</si>
  <si>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</si>
  <si>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</si>
  <si>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</si>
  <si>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</si>
  <si>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</si>
  <si>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</si>
  <si>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</si>
  <si>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</si>
  <si>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</si>
  <si>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</si>
  <si>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</si>
  <si>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</si>
  <si>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</si>
  <si>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</si>
  <si>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</si>
  <si>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</si>
  <si>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</si>
  <si>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</si>
  <si>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</si>
  <si>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</si>
  <si>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</si>
  <si>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</si>
  <si>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</si>
  <si>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</si>
  <si>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</si>
  <si>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</si>
  <si>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</si>
  <si>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</si>
  <si>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</si>
  <si>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</si>
  <si>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</si>
  <si>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</si>
  <si>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</si>
  <si>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</si>
  <si>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</si>
  <si>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</si>
  <si>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</si>
  <si>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</si>
  <si>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</si>
  <si>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</si>
  <si>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</si>
  <si>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</si>
  <si>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</si>
  <si>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</si>
  <si>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</si>
  <si>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</si>
  <si>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</si>
  <si>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</si>
  <si>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</si>
  <si>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</si>
  <si>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</si>
  <si>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</si>
  <si>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</si>
  <si>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</si>
  <si>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</si>
  <si>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</si>
  <si>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</si>
  <si>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</si>
  <si>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</si>
  <si>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</si>
  <si>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</si>
  <si>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</si>
  <si>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</si>
  <si>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</si>
  <si>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</si>
  <si>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Daiva Buivydienė</t>
  </si>
  <si>
    <t xml:space="preserve">      (įstaigos vadovo ar jo įgalioto asmens pareigų  pavadinimas)</t>
  </si>
  <si>
    <t>(parašas)</t>
  </si>
  <si>
    <t>(vardas ir pavardė)</t>
  </si>
  <si>
    <t>Finansininkė</t>
  </si>
  <si>
    <t>Vida Kundrotienė</t>
  </si>
  <si>
    <t xml:space="preserve">  (vyriausiasis buhalteris (buhalteris)/centralizuotos apskaitos įstaigos vadovas arba jo įgaliotas asmuo</t>
  </si>
  <si>
    <t>SB</t>
  </si>
  <si>
    <t>Savivaldybės biudžeto lėšos</t>
  </si>
  <si>
    <t>Ekonominio konkurencingumo didinimo programa</t>
  </si>
  <si>
    <t>Turizmo plėtra, turizmo politikos formavimas</t>
  </si>
  <si>
    <t>2.3.1.1. Klaipėdos rajono turizmo informacijos centro veiklos užtikrinimas</t>
  </si>
  <si>
    <t>2</t>
  </si>
  <si>
    <t>04</t>
  </si>
  <si>
    <t>07</t>
  </si>
  <si>
    <t>03</t>
  </si>
  <si>
    <t>01</t>
  </si>
  <si>
    <t>2.3.2.1. Dalyvavimas turizmo parodose</t>
  </si>
  <si>
    <t>2.3.2.4. Įvairių turizmo reprezentacinių priemonių rengimas</t>
  </si>
  <si>
    <t>2.3.2.5. Minijos žemupio regata</t>
  </si>
  <si>
    <t>Kelių transporto plėtra, kontrolė ir priežiūra</t>
  </si>
  <si>
    <t>2.3.3.19. Vandens transporto paslaugos Dreverna - Juodkrantė - Dreverna pirkimas</t>
  </si>
  <si>
    <t>05</t>
  </si>
  <si>
    <t>02</t>
  </si>
  <si>
    <t>2.3.3.23. Projekto "Sodybos Karklės kaime pritaikymas turizmo ir rekreacinių paslaugų teikimui bei bendruomeninių poreikių tenkinimui" įgyvendinimas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</si>
  <si>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</si>
  <si>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</si>
  <si>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</si>
  <si>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</si>
  <si>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</si>
  <si>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Klaipėdos rajono turizmo informacijos centras</t>
  </si>
  <si>
    <t>2018 m. vasario 6 d.</t>
  </si>
  <si>
    <t>(Įstaigos pavadinimas)</t>
  </si>
  <si>
    <t>įsakymu Nr.(5.1.1) AV - 306</t>
  </si>
  <si>
    <t>163715766, Kvietinių g. 5,Gargždai</t>
  </si>
  <si>
    <t>(Registracijos kodas ir buveinės adresas)</t>
  </si>
  <si>
    <r>
      <t xml:space="preserve">Metinė, </t>
    </r>
    <r>
      <rPr>
        <u val="single"/>
        <sz val="9"/>
        <rFont val="Arial"/>
        <family val="2"/>
      </rPr>
      <t>ketvirtinė</t>
    </r>
    <r>
      <rPr>
        <sz val="9"/>
        <rFont val="Arial"/>
        <family val="0"/>
      </rPr>
      <t>, mėnesinė</t>
    </r>
  </si>
  <si>
    <t xml:space="preserve"> PAŽYMA APIE PAJAMAS UŽ PASLAUGAS IR NUOMĄ  2019 RUGSĖJO 30. D.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</si>
  <si>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</si>
  <si>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</si>
  <si>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</si>
  <si>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</si>
  <si>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</si>
  <si>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</si>
  <si>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</si>
  <si>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</si>
  <si>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</si>
  <si>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</si>
  <si>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</si>
  <si>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</si>
  <si>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</si>
  <si>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</si>
  <si>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</si>
  <si>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</si>
  <si>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</si>
  <si>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</si>
  <si>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</si>
  <si>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</si>
  <si>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</si>
  <si>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</si>
  <si>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</si>
  <si>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</si>
  <si>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</si>
  <si>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</si>
  <si>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</si>
  <si>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</si>
  <si>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</si>
  <si>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</si>
  <si>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</si>
  <si>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</si>
  <si>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</si>
  <si>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</si>
  <si>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turizmo informacijos centras 163715766</t>
  </si>
  <si>
    <t>(įstaigos pavadinimas, kodas)</t>
  </si>
  <si>
    <t>SAVIVALDYBĖS BIUDŽETINIŲ ĮSTAIGŲ  PAJAMŲ ĮMOKŲ ATASKAITA UŽ  2019  METŲ TREČIĄ  KETVIRTĮ</t>
  </si>
  <si>
    <t xml:space="preserve">2019-10-03  Nr. </t>
  </si>
  <si>
    <t>(data)</t>
  </si>
  <si>
    <t>Gargždai</t>
  </si>
  <si>
    <t xml:space="preserve">                       (sudarymo vieta)</t>
  </si>
  <si>
    <t>(Eurais,ct)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</si>
  <si>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</si>
  <si>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</si>
  <si>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</si>
  <si>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</si>
  <si>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</si>
  <si>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</si>
  <si>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</si>
  <si>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</si>
  <si>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</si>
  <si>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</si>
  <si>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</si>
  <si>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</si>
  <si>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2018 m. gruodžio 31 d. įsakymo Nr.1K-464 redakcija</t>
  </si>
  <si>
    <t xml:space="preserve">                                  (vardas ir pavardė)</t>
  </si>
  <si>
    <t xml:space="preserve">  (parašas)</t>
  </si>
  <si>
    <t>Vyriausiasis buhalteris</t>
  </si>
  <si>
    <t>Iš viso:</t>
  </si>
  <si>
    <t>subiudže
tintos 
lėšos už paslaugas ir nuomą</t>
  </si>
  <si>
    <t>mokinio krepšelio</t>
  </si>
  <si>
    <t>valstybės funkcijos</t>
  </si>
  <si>
    <t xml:space="preserve">savivaldybės 
biudžeto </t>
  </si>
  <si>
    <t xml:space="preserve"> biudžeto lėšos</t>
  </si>
  <si>
    <t xml:space="preserve">Iš viso  </t>
  </si>
  <si>
    <t>(Eurais)</t>
  </si>
  <si>
    <t xml:space="preserve">          Gautinos sumos</t>
  </si>
  <si>
    <t>Darbdavio soc. parama</t>
  </si>
  <si>
    <t>2.7.3.1.1.1.</t>
  </si>
  <si>
    <t>Asociacijos mokestis</t>
  </si>
  <si>
    <t>marinos galerija- atšvaistai</t>
  </si>
  <si>
    <t>Renginio organizavimas</t>
  </si>
  <si>
    <t>Prekes edukacijai</t>
  </si>
  <si>
    <t>Vėtrungiu pirkimas</t>
  </si>
  <si>
    <t>"Žuvies kelias"</t>
  </si>
  <si>
    <t>Druka (leidiniai)</t>
  </si>
  <si>
    <t>banko mok</t>
  </si>
  <si>
    <t>Eurobiuras- prekes</t>
  </si>
  <si>
    <t>Apsauga</t>
  </si>
  <si>
    <t>Prekės</t>
  </si>
  <si>
    <t>iš jų:</t>
  </si>
  <si>
    <t>Kitos paslaugos</t>
  </si>
  <si>
    <t>2.2.1.1.1.30</t>
  </si>
  <si>
    <t>Reprezentacines išlaidos</t>
  </si>
  <si>
    <t>2.2.1.1.1.22</t>
  </si>
  <si>
    <t>Inter. Svetainės priežiūra</t>
  </si>
  <si>
    <t>Prgramos aptarnavimas</t>
  </si>
  <si>
    <t xml:space="preserve">Informacinių tech. Prekių ir paslaugų įsigijiomo išlaidos </t>
  </si>
  <si>
    <t>2.2.1.1.1.21</t>
  </si>
  <si>
    <t>Šiukšlės</t>
  </si>
  <si>
    <t>vandentiekis, kanalizacija</t>
  </si>
  <si>
    <t>elektros energija</t>
  </si>
  <si>
    <t>šildymas</t>
  </si>
  <si>
    <t>Komunalinės paslaugos</t>
  </si>
  <si>
    <t>2.2.1.1.1.20</t>
  </si>
  <si>
    <t>Kvalifikacijos kėlimas</t>
  </si>
  <si>
    <t>2.2.1.1.1.16</t>
  </si>
  <si>
    <t>Remontas</t>
  </si>
  <si>
    <t>2.2.1.1.1.15</t>
  </si>
  <si>
    <t>Komandiruotės</t>
  </si>
  <si>
    <t>2.2.1.1.1.11</t>
  </si>
  <si>
    <t>Transporto išlaidos</t>
  </si>
  <si>
    <t>2.2.1.1.1.6.</t>
  </si>
  <si>
    <t>Ryšių paslaugos</t>
  </si>
  <si>
    <t>2.2.1.1.1.5.</t>
  </si>
  <si>
    <t>Socdraudimo įmokos</t>
  </si>
  <si>
    <t>2.1.2.1.1.1.</t>
  </si>
  <si>
    <t>2.1.1.1.1.1.</t>
  </si>
  <si>
    <t>aplinkos apsaugos</t>
  </si>
  <si>
    <t>perduotos</t>
  </si>
  <si>
    <t>lėšos už paslaugas ir nuomą</t>
  </si>
  <si>
    <t xml:space="preserve">savivaldybės
 biudžeto </t>
  </si>
  <si>
    <t xml:space="preserve">          Mokėtinos sumos</t>
  </si>
  <si>
    <t>ketvirtinė</t>
  </si>
  <si>
    <t>PAŽYMA PRIE MOKĖTINŲ IR GAUTINŲ SUMŲ 2019 rugsejo 30 D. ATASKAITOS FORMOS NR. 4</t>
  </si>
  <si>
    <t>KLAIPĖDOS RAJONO TURIZMO INFORMACIJOS CENTRAS</t>
  </si>
  <si>
    <t xml:space="preserve">įsakymu Nr. AV - 2486 </t>
  </si>
  <si>
    <t>2014 m. spalio 27  d.</t>
  </si>
  <si>
    <t>P A T V I R T I N T A</t>
  </si>
  <si>
    <t>2019,10.09</t>
  </si>
  <si>
    <t xml:space="preserve">Finansavimo šaltinis: </t>
  </si>
  <si>
    <t>Išlaidų klasifikacija pagal valstybės funkcijas:</t>
  </si>
  <si>
    <t>04.</t>
  </si>
  <si>
    <t>07.</t>
  </si>
  <si>
    <t>03.</t>
  </si>
  <si>
    <t>01.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</si>
  <si>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</si>
  <si>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</si>
  <si>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</si>
  <si>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</si>
  <si>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</si>
  <si>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</si>
  <si>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</si>
  <si>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</si>
  <si>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</si>
  <si>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</si>
  <si>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</si>
  <si>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</si>
  <si>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</si>
  <si>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</si>
  <si>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</si>
  <si>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</si>
  <si>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</si>
  <si>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</rPr>
      <t>x</t>
    </r>
  </si>
  <si>
    <t>Sveikatos priežiūros specialistai, pagalbinis medicinos ir individualios priežiūros personalas</t>
  </si>
  <si>
    <t>Socialinį darbą dirbantys darbuotojai</t>
  </si>
  <si>
    <t>Kultūros ir meno darbuotojai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</si>
  <si>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</si>
  <si>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</si>
  <si>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</si>
  <si>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</rPr>
      <t xml:space="preserve">x </t>
    </r>
    <r>
      <rPr>
        <sz val="7"/>
        <rFont val="Times New Roman"/>
        <family val="1"/>
      </rPr>
      <t xml:space="preserve">    (I+II+III) mėn. /3 arba (I+II+III+IV+V+VI) mėn. /6 </t>
    </r>
  </si>
  <si>
    <t xml:space="preserve">Įstaigos vadovas </t>
  </si>
  <si>
    <t>Forma Nr. B-9   metinė, ketvirtinė                                                  patvirtinta Klaipėdos rajono savivaldybės administracijos direktoriaus  2019 m.  balandžio  3   d. įsakymu Nr AV-645</t>
  </si>
  <si>
    <t>KLAIPĖDOS RAJONO TURIZMO IFORMACIJOS CENTRAS</t>
  </si>
  <si>
    <t>(Įstaigos pavadinimas, kodas)</t>
  </si>
  <si>
    <t>SVEIKATOS PRIEŽIŪROS, SOCIALINĖS APSAUGOS IR KITŲ  ĮSTAIGŲ ETATŲ  IR IŠLAIDŲ DARBO UŽMOKESČIUI  PLANO ĮVYKDYMO ATASKAITA 2019 m.   rugsėjo    mėn. 30     d.</t>
  </si>
  <si>
    <t xml:space="preserve">2019.10.08 Nr. </t>
  </si>
  <si>
    <t>(data ir numeris)</t>
  </si>
  <si>
    <t>Programa:</t>
  </si>
  <si>
    <t>Ekonominio konkurencingumo didinimo</t>
  </si>
  <si>
    <t xml:space="preserve"> įstaigos vadovas arba jo įgaliotas asmuo)</t>
  </si>
  <si>
    <t>(vyriausiasis buhalteris (buhalteris)/centralizuotos apskaitos                        (parašas)                                (vardas, pavardė)</t>
  </si>
  <si>
    <t>( įstaigos vadovo ar jo įgalioto asmens pareigų pavadinimas)                     (parašas)                              (vardas, pavardė)</t>
  </si>
  <si>
    <t>IŠ VISO (2+3)</t>
  </si>
  <si>
    <t>MATERIALIOJO IR NEMATERIALIOJO TURTO ĮSIGIJIMO, FINANSINIO TURTO PADIDĖJIMO IR FINANSINIŲ ĮSIPAREIGOJIMŲ VYKDYMO IŠLAIDOS</t>
  </si>
  <si>
    <t>likutis ataskaitinio laikotarpio pabaigoje</t>
  </si>
  <si>
    <t>likutis metų pradžioje</t>
  </si>
  <si>
    <t>Gautinos sumos</t>
  </si>
  <si>
    <t>x</t>
  </si>
  <si>
    <t>Finansinių įsipareigojimų vykdymo išlaidos (grąžintos skolos)</t>
  </si>
  <si>
    <t>Biologinio turto ir žemės gelmių išteklių įsigijimo išlaidos</t>
  </si>
  <si>
    <t>Prekių, skirtų parduoti arba perduoti, įsigijimo išlaidos</t>
  </si>
  <si>
    <t>Nebaigtos gaminti produkcijos įsigijimo išlaidos</t>
  </si>
  <si>
    <t xml:space="preserve">Patentų įsigijimo išlaidos </t>
  </si>
  <si>
    <t>Gyvenamiųjų namų įsigijimo išlaidos</t>
  </si>
  <si>
    <t>Žemės įsigijimo išlaidos</t>
  </si>
  <si>
    <t>Pervedamos Europos Sąjungos, kitos tarptautinės finansinės paramos ir bendrojo finansavimo lėšos investicijoms ne valdžios sektoriui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</si>
  <si>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</si>
  <si>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</si>
  <si>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</si>
  <si>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</t>
  </si>
  <si>
    <t>Pervedamos Europos Sąjungos ir kitos tarptautinės finansinės paramos ir bendrojo finansavimo lėšos</t>
  </si>
  <si>
    <t>Subsidijos iš Europos Sąjungos ir kitos tarptautinės finansinės paramos (ne valdžios sektoriui)</t>
  </si>
  <si>
    <t>Pervedamos Europos Sąjungos, kitos tarptautinės finansinės paramos ir bendrojo finansavimo lėšos</t>
  </si>
  <si>
    <t>Neigaima valiutos kurso įtaka</t>
  </si>
  <si>
    <t>Kitos išlaidos kitiems einamiesiems tikslams</t>
  </si>
  <si>
    <t>Stipendijos</t>
  </si>
  <si>
    <t xml:space="preserve">Darbdavių socialinė parama pinigais </t>
  </si>
  <si>
    <t>Darbdavių socialinė parama</t>
  </si>
  <si>
    <t>Socialinė parama natūra</t>
  </si>
  <si>
    <t>Socialinė parama pinigais</t>
  </si>
  <si>
    <t>Socialinė parama (soc. paramos pašalpos) ir rentos</t>
  </si>
  <si>
    <t>Socialinės išmokos (pašalpos)</t>
  </si>
  <si>
    <t>Bendrųjų nacionalinių pajamų nuosavi ištekliai</t>
  </si>
  <si>
    <t>Pridėtinės vertės mokesčio nuosavi ištekliai</t>
  </si>
  <si>
    <t>Cukraus sektoriaus mokesčiai</t>
  </si>
  <si>
    <t>Muitai</t>
  </si>
  <si>
    <t>Tradiciniai nuosavi ištekliai</t>
  </si>
  <si>
    <t>Įmokos į Europos Sąjungos biudžetą</t>
  </si>
  <si>
    <t>Dotacijos kitiems valdžios sektorius subjektams einamiesiems tikslams</t>
  </si>
  <si>
    <t>Dotacijos tarptautinėms organizacijoms turtui įsigyti</t>
  </si>
  <si>
    <t>Dotacijos tarptautinėms organizacijoms</t>
  </si>
  <si>
    <t>Dotacijos užsienio valstybėms</t>
  </si>
  <si>
    <t>Dotacijos</t>
  </si>
  <si>
    <t>Subsidijos iš biudžeto lešų</t>
  </si>
  <si>
    <t>Subsidijos</t>
  </si>
  <si>
    <t>Savivaldybių sumokėtos palūkanos</t>
  </si>
  <si>
    <t>Palūkanos rezidentams, kitiems nei valdžios sektorius (tik už tiesioginę skolą)</t>
  </si>
  <si>
    <t>Materialiojo ir nematerialiojo turto nuomos išlaidos</t>
  </si>
  <si>
    <t>Transporto išlaikymo ir transporto paslaugų įsigijimo išlaidos</t>
  </si>
  <si>
    <t>Prekių ir paslaugų įsigijimo išlaidos</t>
  </si>
  <si>
    <t>Socialinio draudimo įmokos</t>
  </si>
  <si>
    <t>iš jų: gyventojų pajamų mokestis</t>
  </si>
  <si>
    <t>Darbo užmokestis pinigais</t>
  </si>
  <si>
    <t>Darbo užmokestis ir socialinis draudimas</t>
  </si>
  <si>
    <t>45 dienas</t>
  </si>
  <si>
    <t>10 dienų</t>
  </si>
  <si>
    <t xml:space="preserve">iš jų įvykdymo terminas </t>
  </si>
  <si>
    <t>iš viso</t>
  </si>
  <si>
    <t>Mokėtinos sumos</t>
  </si>
  <si>
    <t>Eil.Nr</t>
  </si>
  <si>
    <t>Ministerijos/Savivaldybės</t>
  </si>
  <si>
    <t xml:space="preserve">                                                                   (data)</t>
  </si>
  <si>
    <t xml:space="preserve">                          2019.10.09 Nr.________________</t>
  </si>
  <si>
    <t xml:space="preserve">                   ATASKAITA</t>
  </si>
  <si>
    <t>2019 m. rugsėjo mėn. 30 d.</t>
  </si>
  <si>
    <t xml:space="preserve">                                                                   MOKĖTINŲ IR GAUTINŲ SUMŲ</t>
  </si>
  <si>
    <t xml:space="preserve">                                                         (įstaigos pavadinimas, kodas Juridinių asmenų registre, adresas)</t>
  </si>
  <si>
    <t>2018 m. gruodžio 31 d. įsakymo Nr. 1K-464 redakcija)</t>
  </si>
  <si>
    <t>Forma Nr. 4 patvirtinta</t>
  </si>
  <si>
    <t>Klaipėdos raj.savivaldybės administracijos (Biudžeto ir ekonomikos skyriui)</t>
  </si>
  <si>
    <t>PAŽYMA DĖL GAUTINŲ, GAUTŲ IR GRĄŽINTINŲ FINANSAVIMO SUMŲ</t>
  </si>
  <si>
    <t>2019 Nr.______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</si>
  <si>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</si>
  <si>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</si>
  <si>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</si>
  <si>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</si>
  <si>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</si>
  <si>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</si>
  <si>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</si>
  <si>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</si>
  <si>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Ilgalaikiam turtui įsigyti</t>
  </si>
  <si>
    <t>04.05.01.02.</t>
  </si>
  <si>
    <t>Kitoms išlaidoms</t>
  </si>
  <si>
    <t>04.07.03.01.</t>
  </si>
  <si>
    <t>Atsargoms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</si>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</sst>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93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u val="single"/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EYInterstate Light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trike/>
      <sz val="10"/>
      <color indexed="11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imes New Roman Baltic"/>
      <family val="0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i/>
      <sz val="10"/>
      <name val="Times New Roman Baltic"/>
      <family val="0"/>
    </font>
    <font>
      <b/>
      <sz val="10"/>
      <name val="Times New Roman Baltic"/>
      <family val="0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0"/>
      <name val="TimesLT"/>
      <family val="1"/>
    </font>
    <font>
      <b/>
      <sz val="9"/>
      <name val="Times New Roman"/>
      <family val="1"/>
    </font>
    <font>
      <b/>
      <sz val="9"/>
      <name val="Times New Roman Baltic"/>
      <family val="1"/>
    </font>
    <font>
      <sz val="7"/>
      <name val="Times New Roman Baltic"/>
      <family val="0"/>
    </font>
    <font>
      <sz val="7.8"/>
      <name val="Times New Roman"/>
      <family val="1"/>
    </font>
    <font>
      <sz val="8"/>
      <name val="Times New Roman Baltic"/>
      <family val="1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sz val="9"/>
      <color indexed="8"/>
      <name val="Cambria"/>
      <family val="0"/>
    </font>
    <font>
      <b/>
      <sz val="9"/>
      <color indexed="8"/>
      <name val="Cambria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1"/>
      <color rgb="FF000000"/>
      <name val="Calibri"/>
      <family val="0"/>
    </font>
    <font>
      <sz val="9"/>
      <color rgb="FF000000"/>
      <name val="Times New Roman"/>
      <family val="0"/>
    </font>
    <font>
      <b/>
      <sz val="12"/>
      <color rgb="FF000000"/>
      <name val="Times New Roman"/>
      <family val="0"/>
    </font>
    <font>
      <sz val="10"/>
      <color rgb="FF000000"/>
      <name val="Times New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8" fillId="0" borderId="0">
      <alignment/>
      <protection/>
    </xf>
    <xf numFmtId="0" fontId="50" fillId="0" borderId="0" applyFill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0" fontId="44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36"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20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20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justify" vertical="top" wrapText="1"/>
    </xf>
    <xf numFmtId="2" fontId="21" fillId="0" borderId="20" xfId="0" applyNumberFormat="1" applyFont="1" applyBorder="1" applyAlignment="1" quotePrefix="1">
      <alignment horizontal="center"/>
    </xf>
    <xf numFmtId="2" fontId="21" fillId="0" borderId="20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 vertical="center"/>
    </xf>
    <xf numFmtId="0" fontId="21" fillId="0" borderId="20" xfId="0" applyNumberFormat="1" applyFont="1" applyBorder="1" applyAlignment="1" quotePrefix="1">
      <alignment horizontal="center"/>
    </xf>
    <xf numFmtId="0" fontId="21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20" xfId="0" applyFont="1" applyBorder="1" applyAlignment="1">
      <alignment horizontal="right" vertical="center" wrapText="1"/>
    </xf>
    <xf numFmtId="2" fontId="11" fillId="0" borderId="22" xfId="0" applyNumberFormat="1" applyFont="1" applyBorder="1" applyAlignment="1" quotePrefix="1">
      <alignment horizontal="center"/>
    </xf>
    <xf numFmtId="0" fontId="14" fillId="0" borderId="0" xfId="53" applyFont="1" applyFill="1" applyAlignment="1">
      <alignment/>
      <protection/>
    </xf>
    <xf numFmtId="0" fontId="10" fillId="0" borderId="18" xfId="0" applyFont="1" applyBorder="1" applyAlignment="1">
      <alignment/>
    </xf>
    <xf numFmtId="0" fontId="14" fillId="0" borderId="0" xfId="53" applyFont="1" applyFill="1" applyBorder="1">
      <alignment/>
      <protection/>
    </xf>
    <xf numFmtId="0" fontId="14" fillId="0" borderId="0" xfId="0" applyFont="1" applyFill="1" applyAlignment="1">
      <alignment/>
    </xf>
    <xf numFmtId="0" fontId="10" fillId="0" borderId="0" xfId="53" applyFont="1" applyFill="1" applyAlignment="1">
      <alignment horizontal="center" vertical="top" wrapText="1"/>
      <protection/>
    </xf>
    <xf numFmtId="0" fontId="10" fillId="0" borderId="0" xfId="53" applyFont="1" applyFill="1" applyAlignment="1">
      <alignment vertical="top" wrapText="1"/>
      <protection/>
    </xf>
    <xf numFmtId="0" fontId="10" fillId="0" borderId="0" xfId="0" applyFont="1" applyAlignment="1">
      <alignment horizontal="center" vertical="top"/>
    </xf>
    <xf numFmtId="0" fontId="10" fillId="0" borderId="0" xfId="53" applyFont="1" applyFill="1" applyBorder="1" applyAlignment="1">
      <alignment vertical="top"/>
      <protection/>
    </xf>
    <xf numFmtId="0" fontId="14" fillId="0" borderId="0" xfId="53" applyFont="1" applyFill="1" applyBorder="1" applyAlignment="1">
      <alignment vertical="top"/>
      <protection/>
    </xf>
    <xf numFmtId="0" fontId="14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53" applyFont="1" applyBorder="1">
      <alignment/>
      <protection/>
    </xf>
    <xf numFmtId="0" fontId="14" fillId="0" borderId="0" xfId="53" applyFont="1" applyBorder="1">
      <alignment/>
      <protection/>
    </xf>
    <xf numFmtId="0" fontId="14" fillId="0" borderId="0" xfId="0" applyFont="1" applyAlignment="1">
      <alignment/>
    </xf>
    <xf numFmtId="0" fontId="14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 vertical="top"/>
      <protection/>
    </xf>
    <xf numFmtId="0" fontId="14" fillId="0" borderId="0" xfId="53" applyFont="1" applyBorder="1" applyAlignment="1">
      <alignment vertical="top"/>
      <protection/>
    </xf>
    <xf numFmtId="0" fontId="14" fillId="0" borderId="0" xfId="0" applyFont="1" applyAlignment="1">
      <alignment vertical="top"/>
    </xf>
    <xf numFmtId="0" fontId="14" fillId="0" borderId="0" xfId="53" applyFont="1" applyBorder="1" applyAlignment="1">
      <alignment horizontal="center" vertical="top"/>
      <protection/>
    </xf>
    <xf numFmtId="0" fontId="23" fillId="0" borderId="0" xfId="0" applyFont="1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2" fillId="0" borderId="0" xfId="0" applyNumberFormat="1" applyFont="1" applyFill="1" applyAlignment="1" applyProtection="1">
      <alignment horizontal="left"/>
      <protection/>
    </xf>
    <xf numFmtId="3" fontId="24" fillId="0" borderId="23" xfId="0" applyNumberFormat="1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right"/>
      <protection/>
    </xf>
    <xf numFmtId="1" fontId="24" fillId="0" borderId="23" xfId="0" applyNumberFormat="1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3" fontId="24" fillId="0" borderId="25" xfId="0" applyNumberFormat="1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right"/>
      <protection/>
    </xf>
    <xf numFmtId="0" fontId="24" fillId="0" borderId="27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right"/>
      <protection/>
    </xf>
    <xf numFmtId="3" fontId="24" fillId="0" borderId="29" xfId="0" applyNumberFormat="1" applyFont="1" applyFill="1" applyBorder="1" applyAlignment="1" applyProtection="1">
      <alignment horizontal="left"/>
      <protection locked="0"/>
    </xf>
    <xf numFmtId="3" fontId="24" fillId="0" borderId="30" xfId="0" applyNumberFormat="1" applyFont="1" applyFill="1" applyBorder="1" applyAlignment="1" applyProtection="1">
      <alignment horizontal="left"/>
      <protection/>
    </xf>
    <xf numFmtId="3" fontId="24" fillId="0" borderId="23" xfId="0" applyNumberFormat="1" applyFont="1" applyFill="1" applyBorder="1" applyAlignment="1" applyProtection="1">
      <alignment horizontal="left"/>
      <protection/>
    </xf>
    <xf numFmtId="0" fontId="27" fillId="0" borderId="24" xfId="0" applyFont="1" applyFill="1" applyBorder="1" applyAlignment="1" applyProtection="1">
      <alignment/>
      <protection/>
    </xf>
    <xf numFmtId="0" fontId="27" fillId="0" borderId="24" xfId="0" applyFont="1" applyFill="1" applyBorder="1" applyAlignment="1" applyProtection="1">
      <alignment horizontal="center"/>
      <protection/>
    </xf>
    <xf numFmtId="0" fontId="24" fillId="0" borderId="24" xfId="0" applyFont="1" applyFill="1" applyBorder="1" applyAlignment="1" applyProtection="1">
      <alignment horizontal="center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 horizontal="center" vertical="center"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/>
    </xf>
    <xf numFmtId="49" fontId="3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vertical="top" wrapText="1"/>
      <protection/>
    </xf>
    <xf numFmtId="0" fontId="32" fillId="0" borderId="30" xfId="0" applyFont="1" applyFill="1" applyBorder="1" applyAlignment="1" applyProtection="1">
      <alignment vertical="top" wrapText="1"/>
      <protection/>
    </xf>
    <xf numFmtId="0" fontId="32" fillId="0" borderId="32" xfId="0" applyFont="1" applyFill="1" applyBorder="1" applyAlignment="1" applyProtection="1">
      <alignment vertical="top" wrapText="1"/>
      <protection/>
    </xf>
    <xf numFmtId="0" fontId="32" fillId="0" borderId="30" xfId="0" applyFont="1" applyFill="1" applyBorder="1" applyAlignment="1" applyProtection="1">
      <alignment horizontal="center" vertical="top" wrapText="1"/>
      <protection/>
    </xf>
    <xf numFmtId="2" fontId="24" fillId="33" borderId="30" xfId="0" applyNumberFormat="1" applyFont="1" applyFill="1" applyBorder="1" applyAlignment="1" applyProtection="1">
      <alignment horizontal="right" vertical="center" wrapText="1"/>
      <protection/>
    </xf>
    <xf numFmtId="2" fontId="24" fillId="33" borderId="23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Alignment="1" applyProtection="1">
      <alignment/>
      <protection/>
    </xf>
    <xf numFmtId="0" fontId="32" fillId="0" borderId="31" xfId="0" applyFont="1" applyFill="1" applyBorder="1" applyAlignment="1" applyProtection="1">
      <alignment vertical="top" wrapText="1"/>
      <protection/>
    </xf>
    <xf numFmtId="0" fontId="24" fillId="0" borderId="31" xfId="0" applyFont="1" applyFill="1" applyBorder="1" applyAlignment="1" applyProtection="1">
      <alignment vertical="top" wrapText="1"/>
      <protection/>
    </xf>
    <xf numFmtId="0" fontId="24" fillId="0" borderId="24" xfId="0" applyFont="1" applyFill="1" applyBorder="1" applyAlignment="1" applyProtection="1">
      <alignment vertical="top" wrapText="1"/>
      <protection/>
    </xf>
    <xf numFmtId="0" fontId="24" fillId="0" borderId="29" xfId="0" applyFont="1" applyFill="1" applyBorder="1" applyAlignment="1" applyProtection="1">
      <alignment vertical="top" wrapText="1"/>
      <protection/>
    </xf>
    <xf numFmtId="0" fontId="24" fillId="0" borderId="31" xfId="0" applyFont="1" applyFill="1" applyBorder="1" applyAlignment="1" applyProtection="1">
      <alignment horizontal="center" vertical="top" wrapText="1"/>
      <protection/>
    </xf>
    <xf numFmtId="0" fontId="32" fillId="0" borderId="24" xfId="0" applyFont="1" applyFill="1" applyBorder="1" applyAlignment="1" applyProtection="1">
      <alignment vertical="top" wrapText="1"/>
      <protection/>
    </xf>
    <xf numFmtId="2" fontId="24" fillId="33" borderId="33" xfId="0" applyNumberFormat="1" applyFont="1" applyFill="1" applyBorder="1" applyAlignment="1" applyProtection="1">
      <alignment horizontal="right" vertical="center" wrapText="1"/>
      <protection/>
    </xf>
    <xf numFmtId="2" fontId="24" fillId="33" borderId="26" xfId="0" applyNumberFormat="1" applyFont="1" applyFill="1" applyBorder="1" applyAlignment="1" applyProtection="1">
      <alignment horizontal="right" vertical="center" wrapText="1"/>
      <protection/>
    </xf>
    <xf numFmtId="0" fontId="24" fillId="0" borderId="23" xfId="0" applyFont="1" applyFill="1" applyBorder="1" applyAlignment="1" applyProtection="1">
      <alignment vertical="top" wrapText="1"/>
      <protection/>
    </xf>
    <xf numFmtId="0" fontId="24" fillId="0" borderId="30" xfId="0" applyFont="1" applyFill="1" applyBorder="1" applyAlignment="1" applyProtection="1">
      <alignment vertical="top" wrapText="1"/>
      <protection/>
    </xf>
    <xf numFmtId="0" fontId="24" fillId="0" borderId="32" xfId="0" applyFont="1" applyFill="1" applyBorder="1" applyAlignment="1" applyProtection="1">
      <alignment vertical="top" wrapText="1"/>
      <protection/>
    </xf>
    <xf numFmtId="0" fontId="24" fillId="0" borderId="3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Alignment="1" applyProtection="1">
      <alignment horizontal="justify" vertical="center"/>
      <protection/>
    </xf>
    <xf numFmtId="0" fontId="24" fillId="0" borderId="27" xfId="0" applyFont="1" applyFill="1" applyBorder="1" applyAlignment="1" applyProtection="1">
      <alignment vertical="top" wrapText="1"/>
      <protection/>
    </xf>
    <xf numFmtId="2" fontId="24" fillId="0" borderId="31" xfId="0" applyNumberFormat="1" applyFont="1" applyFill="1" applyBorder="1" applyAlignment="1" applyProtection="1">
      <alignment horizontal="right" vertical="center" wrapText="1"/>
      <protection/>
    </xf>
    <xf numFmtId="2" fontId="24" fillId="0" borderId="23" xfId="0" applyNumberFormat="1" applyFont="1" applyFill="1" applyBorder="1" applyAlignment="1" applyProtection="1">
      <alignment horizontal="right" vertical="center" wrapText="1"/>
      <protection/>
    </xf>
    <xf numFmtId="2" fontId="24" fillId="0" borderId="30" xfId="0" applyNumberFormat="1" applyFont="1" applyFill="1" applyBorder="1" applyAlignment="1" applyProtection="1">
      <alignment horizontal="right" vertical="center" wrapText="1"/>
      <protection/>
    </xf>
    <xf numFmtId="0" fontId="32" fillId="0" borderId="34" xfId="0" applyFont="1" applyFill="1" applyBorder="1" applyAlignment="1" applyProtection="1">
      <alignment vertical="top" wrapText="1"/>
      <protection/>
    </xf>
    <xf numFmtId="0" fontId="32" fillId="0" borderId="29" xfId="0" applyFont="1" applyFill="1" applyBorder="1" applyAlignment="1" applyProtection="1">
      <alignment vertical="top" wrapText="1"/>
      <protection/>
    </xf>
    <xf numFmtId="2" fontId="24" fillId="33" borderId="31" xfId="0" applyNumberFormat="1" applyFont="1" applyFill="1" applyBorder="1" applyAlignment="1" applyProtection="1">
      <alignment horizontal="right" vertical="center" wrapText="1"/>
      <protection/>
    </xf>
    <xf numFmtId="2" fontId="24" fillId="33" borderId="29" xfId="0" applyNumberFormat="1" applyFont="1" applyFill="1" applyBorder="1" applyAlignment="1" applyProtection="1">
      <alignment horizontal="right" vertical="center" wrapText="1"/>
      <protection/>
    </xf>
    <xf numFmtId="0" fontId="24" fillId="0" borderId="35" xfId="0" applyFont="1" applyFill="1" applyBorder="1" applyAlignment="1" applyProtection="1">
      <alignment vertical="top" wrapText="1"/>
      <protection/>
    </xf>
    <xf numFmtId="0" fontId="24" fillId="0" borderId="33" xfId="0" applyFont="1" applyFill="1" applyBorder="1" applyAlignment="1" applyProtection="1">
      <alignment vertical="top" wrapText="1"/>
      <protection/>
    </xf>
    <xf numFmtId="0" fontId="24" fillId="0" borderId="26" xfId="0" applyFont="1" applyFill="1" applyBorder="1" applyAlignment="1" applyProtection="1">
      <alignment vertical="top" wrapText="1"/>
      <protection/>
    </xf>
    <xf numFmtId="0" fontId="24" fillId="0" borderId="0" xfId="0" applyFont="1" applyFill="1" applyAlignment="1" applyProtection="1">
      <alignment vertical="top" wrapText="1"/>
      <protection/>
    </xf>
    <xf numFmtId="0" fontId="24" fillId="0" borderId="26" xfId="0" applyFont="1" applyFill="1" applyBorder="1" applyAlignment="1" applyProtection="1">
      <alignment horizontal="center" vertical="top" wrapText="1"/>
      <protection/>
    </xf>
    <xf numFmtId="2" fontId="24" fillId="33" borderId="36" xfId="0" applyNumberFormat="1" applyFont="1" applyFill="1" applyBorder="1" applyAlignment="1" applyProtection="1">
      <alignment horizontal="right" vertical="center" wrapText="1"/>
      <protection/>
    </xf>
    <xf numFmtId="2" fontId="24" fillId="33" borderId="25" xfId="0" applyNumberFormat="1" applyFont="1" applyFill="1" applyBorder="1" applyAlignment="1" applyProtection="1">
      <alignment horizontal="right" vertical="center" wrapText="1"/>
      <protection/>
    </xf>
    <xf numFmtId="1" fontId="24" fillId="0" borderId="30" xfId="0" applyNumberFormat="1" applyFont="1" applyFill="1" applyBorder="1" applyAlignment="1" applyProtection="1">
      <alignment horizontal="center" vertical="top" wrapText="1"/>
      <protection/>
    </xf>
    <xf numFmtId="0" fontId="24" fillId="0" borderId="34" xfId="0" applyFont="1" applyFill="1" applyBorder="1" applyAlignment="1" applyProtection="1">
      <alignment vertical="top" wrapText="1"/>
      <protection/>
    </xf>
    <xf numFmtId="0" fontId="24" fillId="0" borderId="25" xfId="0" applyFont="1" applyFill="1" applyBorder="1" applyAlignment="1" applyProtection="1">
      <alignment vertical="top" wrapText="1"/>
      <protection/>
    </xf>
    <xf numFmtId="0" fontId="24" fillId="0" borderId="36" xfId="0" applyFont="1" applyFill="1" applyBorder="1" applyAlignment="1" applyProtection="1">
      <alignment vertical="top" wrapText="1"/>
      <protection/>
    </xf>
    <xf numFmtId="0" fontId="24" fillId="0" borderId="36" xfId="0" applyFont="1" applyFill="1" applyBorder="1" applyAlignment="1" applyProtection="1">
      <alignment horizontal="center" vertical="top" wrapText="1"/>
      <protection/>
    </xf>
    <xf numFmtId="0" fontId="24" fillId="0" borderId="28" xfId="0" applyFont="1" applyFill="1" applyBorder="1" applyAlignment="1" applyProtection="1">
      <alignment vertical="top" wrapText="1"/>
      <protection/>
    </xf>
    <xf numFmtId="2" fontId="24" fillId="0" borderId="36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Font="1" applyFill="1" applyBorder="1" applyAlignment="1" applyProtection="1">
      <alignment horizontal="left" vertical="top" wrapText="1"/>
      <protection/>
    </xf>
    <xf numFmtId="0" fontId="32" fillId="0" borderId="34" xfId="0" applyFont="1" applyFill="1" applyBorder="1" applyAlignment="1" applyProtection="1">
      <alignment vertical="center" wrapText="1"/>
      <protection/>
    </xf>
    <xf numFmtId="0" fontId="32" fillId="0" borderId="29" xfId="0" applyFont="1" applyFill="1" applyBorder="1" applyAlignment="1" applyProtection="1">
      <alignment vertical="center" wrapText="1"/>
      <protection/>
    </xf>
    <xf numFmtId="0" fontId="32" fillId="0" borderId="24" xfId="0" applyFont="1" applyFill="1" applyBorder="1" applyAlignment="1" applyProtection="1">
      <alignment vertical="center" wrapText="1"/>
      <protection/>
    </xf>
    <xf numFmtId="2" fontId="24" fillId="33" borderId="27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vertical="top"/>
      <protection/>
    </xf>
    <xf numFmtId="2" fontId="24" fillId="33" borderId="34" xfId="0" applyNumberFormat="1" applyFont="1" applyFill="1" applyBorder="1" applyAlignment="1" applyProtection="1">
      <alignment horizontal="right" vertical="center" wrapText="1"/>
      <protection/>
    </xf>
    <xf numFmtId="2" fontId="24" fillId="33" borderId="35" xfId="0" applyNumberFormat="1" applyFont="1" applyFill="1" applyBorder="1" applyAlignment="1" applyProtection="1">
      <alignment horizontal="right" vertical="center" wrapText="1"/>
      <protection/>
    </xf>
    <xf numFmtId="0" fontId="32" fillId="0" borderId="27" xfId="0" applyFont="1" applyFill="1" applyBorder="1" applyAlignment="1" applyProtection="1">
      <alignment vertical="top" wrapText="1"/>
      <protection/>
    </xf>
    <xf numFmtId="0" fontId="24" fillId="0" borderId="23" xfId="0" applyFont="1" applyFill="1" applyBorder="1" applyAlignment="1" applyProtection="1">
      <alignment horizontal="center" vertical="top" wrapText="1"/>
      <protection/>
    </xf>
    <xf numFmtId="0" fontId="32" fillId="0" borderId="23" xfId="0" applyFont="1" applyFill="1" applyBorder="1" applyAlignment="1" applyProtection="1">
      <alignment horizontal="center" vertical="top" wrapText="1"/>
      <protection/>
    </xf>
    <xf numFmtId="0" fontId="24" fillId="0" borderId="29" xfId="0" applyFont="1" applyFill="1" applyBorder="1" applyAlignment="1" applyProtection="1">
      <alignment horizontal="center" vertical="top" wrapText="1"/>
      <protection/>
    </xf>
    <xf numFmtId="0" fontId="24" fillId="0" borderId="33" xfId="0" applyFont="1" applyFill="1" applyBorder="1" applyAlignment="1" applyProtection="1">
      <alignment horizontal="center" vertical="top" wrapText="1"/>
      <protection/>
    </xf>
    <xf numFmtId="0" fontId="32" fillId="0" borderId="32" xfId="0" applyFont="1" applyFill="1" applyBorder="1" applyAlignment="1" applyProtection="1">
      <alignment vertical="center" wrapText="1"/>
      <protection/>
    </xf>
    <xf numFmtId="2" fontId="24" fillId="33" borderId="30" xfId="0" applyNumberFormat="1" applyFont="1" applyFill="1" applyBorder="1" applyAlignment="1" applyProtection="1">
      <alignment horizontal="right" vertical="center"/>
      <protection/>
    </xf>
    <xf numFmtId="2" fontId="24" fillId="33" borderId="27" xfId="0" applyNumberFormat="1" applyFont="1" applyFill="1" applyBorder="1" applyAlignment="1" applyProtection="1">
      <alignment horizontal="right" vertical="center"/>
      <protection/>
    </xf>
    <xf numFmtId="2" fontId="24" fillId="33" borderId="23" xfId="0" applyNumberFormat="1" applyFont="1" applyFill="1" applyBorder="1" applyAlignment="1" applyProtection="1">
      <alignment horizontal="right" vertical="center"/>
      <protection/>
    </xf>
    <xf numFmtId="0" fontId="24" fillId="0" borderId="25" xfId="0" applyFont="1" applyFill="1" applyBorder="1" applyAlignment="1" applyProtection="1">
      <alignment horizontal="center" vertical="top" wrapText="1"/>
      <protection/>
    </xf>
    <xf numFmtId="2" fontId="24" fillId="33" borderId="37" xfId="0" applyNumberFormat="1" applyFont="1" applyFill="1" applyBorder="1" applyAlignment="1" applyProtection="1">
      <alignment horizontal="right" vertical="center" wrapText="1"/>
      <protection/>
    </xf>
    <xf numFmtId="2" fontId="24" fillId="0" borderId="29" xfId="0" applyNumberFormat="1" applyFont="1" applyFill="1" applyBorder="1" applyAlignment="1" applyProtection="1">
      <alignment horizontal="right" vertical="center" wrapText="1"/>
      <protection/>
    </xf>
    <xf numFmtId="0" fontId="24" fillId="0" borderId="37" xfId="0" applyFont="1" applyFill="1" applyBorder="1" applyAlignment="1" applyProtection="1">
      <alignment vertical="top" wrapText="1"/>
      <protection/>
    </xf>
    <xf numFmtId="0" fontId="32" fillId="0" borderId="31" xfId="0" applyFont="1" applyFill="1" applyBorder="1" applyAlignment="1" applyProtection="1">
      <alignment horizontal="center" vertical="top" wrapText="1"/>
      <protection/>
    </xf>
    <xf numFmtId="2" fontId="24" fillId="0" borderId="25" xfId="0" applyNumberFormat="1" applyFont="1" applyFill="1" applyBorder="1" applyAlignment="1" applyProtection="1">
      <alignment horizontal="right" vertical="center" wrapText="1"/>
      <protection/>
    </xf>
    <xf numFmtId="2" fontId="24" fillId="0" borderId="37" xfId="0" applyNumberFormat="1" applyFont="1" applyFill="1" applyBorder="1" applyAlignment="1" applyProtection="1">
      <alignment horizontal="right" vertical="center" wrapText="1"/>
      <protection/>
    </xf>
    <xf numFmtId="2" fontId="24" fillId="0" borderId="33" xfId="0" applyNumberFormat="1" applyFont="1" applyFill="1" applyBorder="1" applyAlignment="1" applyProtection="1">
      <alignment horizontal="right" vertical="center" wrapText="1"/>
      <protection/>
    </xf>
    <xf numFmtId="2" fontId="24" fillId="0" borderId="26" xfId="0" applyNumberFormat="1" applyFont="1" applyFill="1" applyBorder="1" applyAlignment="1" applyProtection="1">
      <alignment horizontal="right" vertical="center" wrapText="1"/>
      <protection/>
    </xf>
    <xf numFmtId="1" fontId="24" fillId="0" borderId="23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Font="1" applyFill="1" applyBorder="1" applyAlignment="1" applyProtection="1">
      <alignment vertical="center" wrapText="1"/>
      <protection/>
    </xf>
    <xf numFmtId="0" fontId="24" fillId="0" borderId="24" xfId="0" applyFont="1" applyFill="1" applyBorder="1" applyAlignment="1" applyProtection="1">
      <alignment horizontal="center" vertical="top" wrapText="1"/>
      <protection/>
    </xf>
    <xf numFmtId="0" fontId="24" fillId="0" borderId="32" xfId="0" applyFont="1" applyFill="1" applyBorder="1" applyAlignment="1" applyProtection="1">
      <alignment horizontal="center" vertical="top" wrapText="1"/>
      <protection/>
    </xf>
    <xf numFmtId="164" fontId="24" fillId="34" borderId="31" xfId="0" applyNumberFormat="1" applyFont="1" applyFill="1" applyBorder="1" applyAlignment="1" applyProtection="1">
      <alignment horizontal="right" vertical="center" wrapText="1"/>
      <protection/>
    </xf>
    <xf numFmtId="0" fontId="33" fillId="0" borderId="36" xfId="0" applyFont="1" applyFill="1" applyBorder="1" applyAlignment="1" applyProtection="1">
      <alignment horizontal="center" vertical="top" wrapText="1"/>
      <protection/>
    </xf>
    <xf numFmtId="0" fontId="34" fillId="0" borderId="30" xfId="0" applyFont="1" applyFill="1" applyBorder="1" applyAlignment="1" applyProtection="1">
      <alignment vertical="top" wrapText="1"/>
      <protection/>
    </xf>
    <xf numFmtId="0" fontId="34" fillId="0" borderId="30" xfId="0" applyFont="1" applyFill="1" applyBorder="1" applyAlignment="1" applyProtection="1">
      <alignment horizontal="center" vertical="top" wrapText="1"/>
      <protection/>
    </xf>
    <xf numFmtId="2" fontId="24" fillId="33" borderId="32" xfId="0" applyNumberFormat="1" applyFont="1" applyFill="1" applyBorder="1" applyAlignment="1" applyProtection="1">
      <alignment horizontal="right" vertical="center" wrapText="1"/>
      <protection/>
    </xf>
    <xf numFmtId="2" fontId="24" fillId="33" borderId="24" xfId="0" applyNumberFormat="1" applyFont="1" applyFill="1" applyBorder="1" applyAlignment="1" applyProtection="1">
      <alignment horizontal="right" vertical="center" wrapText="1"/>
      <protection/>
    </xf>
    <xf numFmtId="164" fontId="24" fillId="35" borderId="30" xfId="0" applyNumberFormat="1" applyFont="1" applyFill="1" applyBorder="1" applyAlignment="1" applyProtection="1">
      <alignment horizontal="right" vertical="center" wrapText="1"/>
      <protection/>
    </xf>
    <xf numFmtId="2" fontId="24" fillId="0" borderId="28" xfId="0" applyNumberFormat="1" applyFont="1" applyFill="1" applyBorder="1" applyAlignment="1" applyProtection="1">
      <alignment horizontal="right" vertical="center" wrapText="1"/>
      <protection/>
    </xf>
    <xf numFmtId="2" fontId="24" fillId="33" borderId="28" xfId="0" applyNumberFormat="1" applyFont="1" applyFill="1" applyBorder="1" applyAlignment="1" applyProtection="1">
      <alignment horizontal="right" vertical="center" wrapText="1"/>
      <protection/>
    </xf>
    <xf numFmtId="0" fontId="24" fillId="0" borderId="30" xfId="0" applyFont="1" applyFill="1" applyBorder="1" applyAlignment="1" applyProtection="1">
      <alignment/>
      <protection/>
    </xf>
    <xf numFmtId="0" fontId="24" fillId="0" borderId="32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 horizontal="center"/>
      <protection/>
    </xf>
    <xf numFmtId="0" fontId="32" fillId="0" borderId="32" xfId="0" applyFont="1" applyFill="1" applyBorder="1" applyAlignment="1" applyProtection="1">
      <alignment/>
      <protection/>
    </xf>
    <xf numFmtId="164" fontId="24" fillId="0" borderId="28" xfId="0" applyNumberFormat="1" applyFont="1" applyFill="1" applyBorder="1" applyAlignment="1" applyProtection="1">
      <alignment horizontal="right" vertical="center"/>
      <protection/>
    </xf>
    <xf numFmtId="164" fontId="24" fillId="0" borderId="0" xfId="0" applyNumberFormat="1" applyFont="1" applyFill="1" applyAlignment="1" applyProtection="1">
      <alignment horizontal="right" vertical="center"/>
      <protection/>
    </xf>
    <xf numFmtId="0" fontId="24" fillId="0" borderId="24" xfId="0" applyFont="1" applyFill="1" applyBorder="1" applyAlignment="1" applyProtection="1">
      <alignment/>
      <protection locked="0"/>
    </xf>
    <xf numFmtId="164" fontId="24" fillId="0" borderId="24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top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36" fillId="0" borderId="0" xfId="0" applyFont="1" applyFill="1" applyAlignment="1" applyProtection="1">
      <alignment horizontal="center" vertical="top"/>
      <protection/>
    </xf>
    <xf numFmtId="0" fontId="36" fillId="0" borderId="24" xfId="0" applyFont="1" applyFill="1" applyBorder="1" applyAlignment="1" applyProtection="1">
      <alignment horizontal="center" vertical="top"/>
      <protection/>
    </xf>
    <xf numFmtId="0" fontId="35" fillId="0" borderId="28" xfId="0" applyFont="1" applyFill="1" applyBorder="1" applyAlignment="1" applyProtection="1">
      <alignment horizontal="center" vertical="top"/>
      <protection/>
    </xf>
    <xf numFmtId="0" fontId="8" fillId="0" borderId="0" xfId="51">
      <alignment/>
      <protection/>
    </xf>
    <xf numFmtId="0" fontId="4" fillId="0" borderId="0" xfId="51" applyFont="1">
      <alignment/>
      <protection/>
    </xf>
    <xf numFmtId="0" fontId="8" fillId="0" borderId="0" xfId="51" applyBorder="1">
      <alignment/>
      <protection/>
    </xf>
    <xf numFmtId="0" fontId="4" fillId="0" borderId="11" xfId="51" applyFont="1" applyBorder="1" applyAlignment="1">
      <alignment horizontal="center"/>
      <protection/>
    </xf>
    <xf numFmtId="0" fontId="8" fillId="0" borderId="0" xfId="51" applyAlignment="1">
      <alignment horizontal="left"/>
      <protection/>
    </xf>
    <xf numFmtId="0" fontId="8" fillId="0" borderId="0" xfId="51" applyFont="1">
      <alignment/>
      <protection/>
    </xf>
    <xf numFmtId="0" fontId="8" fillId="0" borderId="0" xfId="51" applyFill="1" applyBorder="1">
      <alignment/>
      <protection/>
    </xf>
    <xf numFmtId="0" fontId="8" fillId="36" borderId="20" xfId="51" applyFill="1" applyBorder="1">
      <alignment/>
      <protection/>
    </xf>
    <xf numFmtId="0" fontId="8" fillId="0" borderId="20" xfId="51" applyBorder="1">
      <alignment/>
      <protection/>
    </xf>
    <xf numFmtId="0" fontId="8" fillId="0" borderId="20" xfId="51" applyBorder="1" applyAlignment="1">
      <alignment horizontal="right"/>
      <protection/>
    </xf>
    <xf numFmtId="0" fontId="8" fillId="0" borderId="20" xfId="51" applyFill="1" applyBorder="1">
      <alignment/>
      <protection/>
    </xf>
    <xf numFmtId="0" fontId="4" fillId="0" borderId="0" xfId="51" applyFont="1" applyBorder="1" applyAlignment="1">
      <alignment wrapText="1"/>
      <protection/>
    </xf>
    <xf numFmtId="0" fontId="6" fillId="0" borderId="0" xfId="51" applyFont="1" applyBorder="1" applyAlignment="1">
      <alignment/>
      <protection/>
    </xf>
    <xf numFmtId="0" fontId="6" fillId="0" borderId="0" xfId="51" applyFont="1" applyBorder="1">
      <alignment/>
      <protection/>
    </xf>
    <xf numFmtId="0" fontId="6" fillId="0" borderId="0" xfId="51" applyFont="1" applyBorder="1" applyAlignment="1">
      <alignment horizontal="center" wrapText="1"/>
      <protection/>
    </xf>
    <xf numFmtId="0" fontId="4" fillId="0" borderId="0" xfId="51" applyFont="1" applyBorder="1" applyAlignment="1">
      <alignment/>
      <protection/>
    </xf>
    <xf numFmtId="0" fontId="6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right"/>
      <protection/>
    </xf>
    <xf numFmtId="0" fontId="4" fillId="0" borderId="0" xfId="51" applyFont="1" applyBorder="1" applyAlignment="1">
      <alignment horizontal="center"/>
      <protection/>
    </xf>
    <xf numFmtId="0" fontId="8" fillId="0" borderId="20" xfId="51" applyFont="1" applyBorder="1">
      <alignment/>
      <protection/>
    </xf>
    <xf numFmtId="0" fontId="8" fillId="0" borderId="16" xfId="51" applyFont="1" applyFill="1" applyBorder="1">
      <alignment/>
      <protection/>
    </xf>
    <xf numFmtId="0" fontId="8" fillId="0" borderId="20" xfId="51" applyNumberFormat="1" applyFill="1" applyBorder="1">
      <alignment/>
      <protection/>
    </xf>
    <xf numFmtId="0" fontId="5" fillId="0" borderId="20" xfId="51" applyFont="1" applyBorder="1">
      <alignment/>
      <protection/>
    </xf>
    <xf numFmtId="0" fontId="8" fillId="0" borderId="20" xfId="51" applyBorder="1" applyAlignment="1">
      <alignment wrapText="1"/>
      <protection/>
    </xf>
    <xf numFmtId="0" fontId="8" fillId="0" borderId="20" xfId="51" applyNumberFormat="1" applyFont="1" applyFill="1" applyBorder="1">
      <alignment/>
      <protection/>
    </xf>
    <xf numFmtId="0" fontId="8" fillId="0" borderId="20" xfId="51" applyFont="1" applyFill="1" applyBorder="1">
      <alignment/>
      <protection/>
    </xf>
    <xf numFmtId="0" fontId="5" fillId="0" borderId="0" xfId="51" applyFont="1" applyBorder="1">
      <alignment/>
      <protection/>
    </xf>
    <xf numFmtId="0" fontId="8" fillId="0" borderId="0" xfId="51" applyFill="1">
      <alignment/>
      <protection/>
    </xf>
    <xf numFmtId="0" fontId="8" fillId="0" borderId="0" xfId="51" applyBorder="1" applyAlignment="1">
      <alignment/>
      <protection/>
    </xf>
    <xf numFmtId="14" fontId="8" fillId="0" borderId="18" xfId="51" applyNumberFormat="1" applyBorder="1" applyAlignment="1">
      <alignment/>
      <protection/>
    </xf>
    <xf numFmtId="0" fontId="5" fillId="0" borderId="0" xfId="51" applyFont="1">
      <alignment/>
      <protection/>
    </xf>
    <xf numFmtId="0" fontId="8" fillId="0" borderId="0" xfId="51" applyAlignment="1">
      <alignment/>
      <protection/>
    </xf>
    <xf numFmtId="0" fontId="8" fillId="0" borderId="0" xfId="51" applyFont="1" applyAlignment="1">
      <alignment horizontal="center"/>
      <protection/>
    </xf>
    <xf numFmtId="0" fontId="21" fillId="0" borderId="0" xfId="54" applyFont="1" applyAlignment="1" applyProtection="1">
      <alignment vertical="center" wrapText="1"/>
      <protection locked="0"/>
    </xf>
    <xf numFmtId="0" fontId="21" fillId="0" borderId="0" xfId="54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" fontId="37" fillId="0" borderId="0" xfId="0" applyNumberFormat="1" applyFont="1" applyAlignment="1" applyProtection="1">
      <alignment/>
      <protection locked="0"/>
    </xf>
    <xf numFmtId="0" fontId="38" fillId="0" borderId="0" xfId="54" applyFont="1" applyAlignment="1" applyProtection="1">
      <alignment wrapText="1"/>
      <protection locked="0"/>
    </xf>
    <xf numFmtId="164" fontId="22" fillId="0" borderId="0" xfId="55" applyNumberFormat="1" applyFont="1" applyProtection="1">
      <alignment/>
      <protection locked="0"/>
    </xf>
    <xf numFmtId="164" fontId="22" fillId="0" borderId="0" xfId="55" applyNumberFormat="1" applyFont="1" applyAlignment="1" applyProtection="1">
      <alignment horizontal="left"/>
      <protection locked="0"/>
    </xf>
    <xf numFmtId="164" fontId="22" fillId="0" borderId="0" xfId="55" applyNumberFormat="1" applyFont="1" applyAlignment="1" applyProtection="1">
      <alignment horizontal="center"/>
      <protection locked="0"/>
    </xf>
    <xf numFmtId="1" fontId="10" fillId="0" borderId="20" xfId="0" applyNumberFormat="1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1" fontId="37" fillId="0" borderId="20" xfId="0" applyNumberFormat="1" applyFont="1" applyBorder="1" applyAlignment="1" applyProtection="1">
      <alignment/>
      <protection locked="0"/>
    </xf>
    <xf numFmtId="0" fontId="38" fillId="0" borderId="0" xfId="54" applyFont="1" applyAlignment="1" applyProtection="1">
      <alignment vertical="center" wrapText="1"/>
      <protection locked="0"/>
    </xf>
    <xf numFmtId="164" fontId="22" fillId="0" borderId="0" xfId="55" applyNumberFormat="1" applyFont="1" applyAlignment="1" applyProtection="1">
      <alignment horizontal="right"/>
      <protection locked="0"/>
    </xf>
    <xf numFmtId="0" fontId="10" fillId="0" borderId="38" xfId="0" applyFont="1" applyBorder="1" applyAlignment="1" applyProtection="1">
      <alignment/>
      <protection locked="0"/>
    </xf>
    <xf numFmtId="164" fontId="37" fillId="0" borderId="0" xfId="55" applyNumberFormat="1" applyFont="1" applyProtection="1">
      <alignment/>
      <protection locked="0"/>
    </xf>
    <xf numFmtId="0" fontId="20" fillId="0" borderId="0" xfId="54" applyFont="1" applyAlignment="1" applyProtection="1">
      <alignment horizontal="center" vertical="center"/>
      <protection locked="0"/>
    </xf>
    <xf numFmtId="0" fontId="21" fillId="0" borderId="0" xfId="54" applyFont="1" applyProtection="1">
      <alignment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wrapText="1"/>
      <protection locked="0"/>
    </xf>
    <xf numFmtId="0" fontId="20" fillId="0" borderId="39" xfId="0" applyFont="1" applyBorder="1" applyAlignment="1" applyProtection="1">
      <alignment horizontal="center" wrapText="1"/>
      <protection locked="0"/>
    </xf>
    <xf numFmtId="0" fontId="20" fillId="0" borderId="20" xfId="0" applyFont="1" applyBorder="1" applyAlignment="1" applyProtection="1">
      <alignment horizontal="center" wrapText="1"/>
      <protection locked="0"/>
    </xf>
    <xf numFmtId="0" fontId="20" fillId="0" borderId="21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38" xfId="0" applyFont="1" applyBorder="1" applyAlignment="1" applyProtection="1">
      <alignment horizontal="center" wrapText="1"/>
      <protection locked="0"/>
    </xf>
    <xf numFmtId="0" fontId="20" fillId="0" borderId="42" xfId="0" applyFont="1" applyBorder="1" applyAlignment="1" applyProtection="1">
      <alignment horizontal="center" wrapText="1"/>
      <protection locked="0"/>
    </xf>
    <xf numFmtId="0" fontId="22" fillId="0" borderId="41" xfId="0" applyFont="1" applyBorder="1" applyAlignment="1">
      <alignment horizontal="left" wrapText="1"/>
    </xf>
    <xf numFmtId="0" fontId="22" fillId="0" borderId="39" xfId="0" applyFont="1" applyBorder="1" applyAlignment="1" applyProtection="1">
      <alignment horizontal="right" wrapText="1"/>
      <protection locked="0"/>
    </xf>
    <xf numFmtId="0" fontId="22" fillId="0" borderId="20" xfId="0" applyFont="1" applyBorder="1" applyAlignment="1" applyProtection="1">
      <alignment horizontal="right" wrapText="1"/>
      <protection locked="0"/>
    </xf>
    <xf numFmtId="0" fontId="37" fillId="0" borderId="20" xfId="0" applyFont="1" applyBorder="1" applyAlignment="1" applyProtection="1">
      <alignment horizontal="right" wrapText="1"/>
      <protection locked="0"/>
    </xf>
    <xf numFmtId="0" fontId="22" fillId="0" borderId="21" xfId="0" applyFont="1" applyBorder="1" applyAlignment="1" applyProtection="1">
      <alignment horizontal="right" wrapText="1"/>
      <protection locked="0"/>
    </xf>
    <xf numFmtId="0" fontId="22" fillId="0" borderId="40" xfId="0" applyFont="1" applyBorder="1" applyAlignment="1" applyProtection="1">
      <alignment horizontal="right" wrapText="1"/>
      <protection locked="0"/>
    </xf>
    <xf numFmtId="0" fontId="22" fillId="0" borderId="22" xfId="0" applyFont="1" applyBorder="1" applyAlignment="1" applyProtection="1">
      <alignment horizontal="right" wrapText="1"/>
      <protection locked="0"/>
    </xf>
    <xf numFmtId="1" fontId="22" fillId="32" borderId="42" xfId="0" applyNumberFormat="1" applyFont="1" applyFill="1" applyBorder="1" applyAlignment="1">
      <alignment horizontal="right" wrapText="1"/>
    </xf>
    <xf numFmtId="2" fontId="22" fillId="32" borderId="42" xfId="0" applyNumberFormat="1" applyFont="1" applyFill="1" applyBorder="1" applyAlignment="1">
      <alignment horizontal="left" wrapText="1"/>
    </xf>
    <xf numFmtId="0" fontId="40" fillId="0" borderId="43" xfId="0" applyFont="1" applyBorder="1" applyAlignment="1">
      <alignment horizontal="left" wrapText="1"/>
    </xf>
    <xf numFmtId="0" fontId="22" fillId="0" borderId="44" xfId="0" applyFont="1" applyBorder="1" applyAlignment="1" applyProtection="1">
      <alignment horizontal="right" wrapText="1"/>
      <protection locked="0"/>
    </xf>
    <xf numFmtId="0" fontId="22" fillId="0" borderId="13" xfId="0" applyFont="1" applyBorder="1" applyAlignment="1" applyProtection="1">
      <alignment horizontal="right" wrapText="1"/>
      <protection locked="0"/>
    </xf>
    <xf numFmtId="0" fontId="37" fillId="0" borderId="13" xfId="0" applyFont="1" applyBorder="1" applyAlignment="1" applyProtection="1">
      <alignment horizontal="right" wrapText="1"/>
      <protection locked="0"/>
    </xf>
    <xf numFmtId="0" fontId="22" fillId="0" borderId="10" xfId="0" applyFont="1" applyBorder="1" applyAlignment="1" applyProtection="1">
      <alignment horizontal="right" wrapText="1"/>
      <protection locked="0"/>
    </xf>
    <xf numFmtId="0" fontId="22" fillId="0" borderId="45" xfId="0" applyFont="1" applyBorder="1" applyAlignment="1" applyProtection="1">
      <alignment horizontal="right" wrapText="1"/>
      <protection locked="0"/>
    </xf>
    <xf numFmtId="0" fontId="22" fillId="0" borderId="12" xfId="0" applyFont="1" applyBorder="1" applyAlignment="1" applyProtection="1">
      <alignment horizontal="right" wrapText="1"/>
      <protection locked="0"/>
    </xf>
    <xf numFmtId="1" fontId="22" fillId="32" borderId="46" xfId="0" applyNumberFormat="1" applyFont="1" applyFill="1" applyBorder="1" applyAlignment="1">
      <alignment horizontal="right" wrapText="1"/>
    </xf>
    <xf numFmtId="0" fontId="41" fillId="0" borderId="47" xfId="0" applyFont="1" applyBorder="1" applyAlignment="1" applyProtection="1">
      <alignment horizontal="left" wrapText="1"/>
      <protection locked="0"/>
    </xf>
    <xf numFmtId="0" fontId="41" fillId="32" borderId="48" xfId="0" applyFont="1" applyFill="1" applyBorder="1" applyAlignment="1">
      <alignment horizontal="right" wrapText="1"/>
    </xf>
    <xf numFmtId="0" fontId="41" fillId="32" borderId="49" xfId="0" applyFont="1" applyFill="1" applyBorder="1" applyAlignment="1">
      <alignment horizontal="right" wrapText="1"/>
    </xf>
    <xf numFmtId="0" fontId="41" fillId="32" borderId="50" xfId="0" applyFont="1" applyFill="1" applyBorder="1" applyAlignment="1">
      <alignment horizontal="right" wrapText="1"/>
    </xf>
    <xf numFmtId="0" fontId="41" fillId="32" borderId="51" xfId="0" applyFont="1" applyFill="1" applyBorder="1" applyAlignment="1">
      <alignment horizontal="right" wrapText="1"/>
    </xf>
    <xf numFmtId="2" fontId="41" fillId="32" borderId="50" xfId="0" applyNumberFormat="1" applyFont="1" applyFill="1" applyBorder="1" applyAlignment="1">
      <alignment horizontal="right" wrapText="1"/>
    </xf>
    <xf numFmtId="0" fontId="42" fillId="0" borderId="0" xfId="0" applyFont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15" fillId="0" borderId="0" xfId="0" applyFont="1" applyAlignment="1" applyProtection="1">
      <alignment wrapText="1"/>
      <protection locked="0"/>
    </xf>
    <xf numFmtId="0" fontId="37" fillId="0" borderId="0" xfId="56" applyFont="1" applyProtection="1">
      <alignment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4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46" fillId="0" borderId="0" xfId="56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64" fontId="49" fillId="0" borderId="0" xfId="55" applyNumberFormat="1" applyFont="1" applyAlignment="1" applyProtection="1">
      <alignment horizontal="center"/>
      <protection locked="0"/>
    </xf>
    <xf numFmtId="0" fontId="45" fillId="0" borderId="0" xfId="59" applyFont="1" applyAlignment="1" applyProtection="1">
      <alignment horizontal="center" vertical="center" wrapText="1"/>
      <protection locked="0"/>
    </xf>
    <xf numFmtId="0" fontId="21" fillId="0" borderId="0" xfId="54" applyFont="1" applyAlignment="1" applyProtection="1">
      <alignment horizontal="center" vertical="center" wrapText="1"/>
      <protection locked="0"/>
    </xf>
    <xf numFmtId="0" fontId="38" fillId="0" borderId="0" xfId="54" applyFont="1" applyAlignment="1" applyProtection="1">
      <alignment horizontal="center" vertical="center" wrapText="1"/>
      <protection locked="0"/>
    </xf>
    <xf numFmtId="0" fontId="20" fillId="0" borderId="0" xfId="59" applyFont="1" applyAlignment="1" applyProtection="1">
      <alignment horizontal="center" vertical="center" wrapText="1"/>
      <protection locked="0"/>
    </xf>
    <xf numFmtId="0" fontId="21" fillId="0" borderId="0" xfId="54" applyFont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0" fillId="0" borderId="0" xfId="52" applyFill="1" applyProtection="1">
      <alignment/>
      <protection/>
    </xf>
    <xf numFmtId="0" fontId="50" fillId="0" borderId="0" xfId="52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locked="0"/>
    </xf>
    <xf numFmtId="0" fontId="30" fillId="0" borderId="0" xfId="52" applyFont="1" applyFill="1" applyProtection="1">
      <alignment/>
      <protection locked="0"/>
    </xf>
    <xf numFmtId="0" fontId="50" fillId="0" borderId="0" xfId="52" applyFill="1" applyAlignment="1" applyProtection="1">
      <alignment horizontal="left" vertical="center" wrapText="1"/>
      <protection/>
    </xf>
    <xf numFmtId="0" fontId="2" fillId="0" borderId="0" xfId="52" applyFont="1" applyFill="1" applyProtection="1">
      <alignment/>
      <protection/>
    </xf>
    <xf numFmtId="2" fontId="51" fillId="0" borderId="23" xfId="52" applyNumberFormat="1" applyFont="1" applyFill="1" applyBorder="1" applyAlignment="1" applyProtection="1">
      <alignment horizontal="right" vertical="center"/>
      <protection hidden="1"/>
    </xf>
    <xf numFmtId="0" fontId="51" fillId="0" borderId="23" xfId="52" applyFont="1" applyFill="1" applyBorder="1" applyAlignment="1" applyProtection="1">
      <alignment horizontal="center" vertical="center" wrapText="1"/>
      <protection hidden="1"/>
    </xf>
    <xf numFmtId="0" fontId="51" fillId="0" borderId="23" xfId="52" applyFont="1" applyFill="1" applyBorder="1" applyAlignment="1" applyProtection="1">
      <alignment wrapText="1"/>
      <protection hidden="1"/>
    </xf>
    <xf numFmtId="0" fontId="51" fillId="0" borderId="23" xfId="52" applyFont="1" applyFill="1" applyBorder="1" applyProtection="1">
      <alignment/>
      <protection hidden="1"/>
    </xf>
    <xf numFmtId="2" fontId="51" fillId="0" borderId="23" xfId="52" applyNumberFormat="1" applyFont="1" applyFill="1" applyBorder="1" applyAlignment="1" applyProtection="1">
      <alignment horizontal="right" vertical="center"/>
      <protection locked="0"/>
    </xf>
    <xf numFmtId="0" fontId="51" fillId="0" borderId="23" xfId="52" applyFont="1" applyFill="1" applyBorder="1" applyAlignment="1" applyProtection="1">
      <alignment horizontal="left" vertical="center" wrapText="1"/>
      <protection hidden="1"/>
    </xf>
    <xf numFmtId="0" fontId="51" fillId="0" borderId="23" xfId="52" applyFont="1" applyFill="1" applyBorder="1" applyAlignment="1" applyProtection="1">
      <alignment horizontal="center" vertical="center"/>
      <protection hidden="1"/>
    </xf>
    <xf numFmtId="2" fontId="51" fillId="0" borderId="29" xfId="52" applyNumberFormat="1" applyFont="1" applyFill="1" applyBorder="1" applyAlignment="1" applyProtection="1">
      <alignment horizontal="right" vertical="center"/>
      <protection locked="0"/>
    </xf>
    <xf numFmtId="0" fontId="51" fillId="0" borderId="29" xfId="52" applyFont="1" applyFill="1" applyBorder="1" applyAlignment="1" applyProtection="1">
      <alignment horizontal="center" vertical="center"/>
      <protection hidden="1"/>
    </xf>
    <xf numFmtId="0" fontId="51" fillId="0" borderId="29" xfId="52" applyFont="1" applyFill="1" applyBorder="1" applyProtection="1">
      <alignment/>
      <protection hidden="1"/>
    </xf>
    <xf numFmtId="0" fontId="2" fillId="0" borderId="52" xfId="52" applyFont="1" applyFill="1" applyBorder="1" applyAlignment="1" applyProtection="1">
      <alignment horizontal="center" vertical="center" wrapText="1"/>
      <protection/>
    </xf>
    <xf numFmtId="0" fontId="2" fillId="0" borderId="53" xfId="52" applyFont="1" applyFill="1" applyBorder="1" applyAlignment="1" applyProtection="1">
      <alignment horizontal="centerContinuous" vertical="center" wrapText="1"/>
      <protection/>
    </xf>
    <xf numFmtId="0" fontId="2" fillId="0" borderId="54" xfId="52" applyFont="1" applyFill="1" applyBorder="1" applyAlignment="1" applyProtection="1">
      <alignment horizontal="centerContinuous" vertical="center" wrapText="1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2" fillId="0" borderId="52" xfId="52" applyFont="1" applyFill="1" applyBorder="1" applyAlignment="1" applyProtection="1">
      <alignment horizontal="centerContinuous" vertical="center" wrapText="1"/>
      <protection/>
    </xf>
    <xf numFmtId="0" fontId="2" fillId="0" borderId="0" xfId="52" applyFont="1" applyFill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23" xfId="52" applyFont="1" applyFill="1" applyBorder="1" applyAlignment="1" applyProtection="1">
      <alignment horizontal="center" vertical="center"/>
      <protection hidden="1"/>
    </xf>
    <xf numFmtId="2" fontId="2" fillId="0" borderId="23" xfId="52" applyNumberFormat="1" applyFont="1" applyFill="1" applyBorder="1" applyAlignment="1" applyProtection="1">
      <alignment horizontal="right" vertical="center"/>
      <protection locked="0"/>
    </xf>
    <xf numFmtId="0" fontId="2" fillId="0" borderId="23" xfId="52" applyFont="1" applyFill="1" applyBorder="1" applyAlignment="1" applyProtection="1">
      <alignment horizontal="center" vertical="center" wrapText="1"/>
      <protection hidden="1"/>
    </xf>
    <xf numFmtId="0" fontId="2" fillId="0" borderId="23" xfId="52" applyFont="1" applyFill="1" applyBorder="1" applyAlignment="1" applyProtection="1">
      <alignment horizontal="left" vertical="center" wrapText="1"/>
      <protection hidden="1"/>
    </xf>
    <xf numFmtId="2" fontId="2" fillId="0" borderId="23" xfId="52" applyNumberFormat="1" applyFont="1" applyFill="1" applyBorder="1" applyAlignment="1" applyProtection="1">
      <alignment horizontal="right" vertical="center"/>
      <protection hidden="1"/>
    </xf>
    <xf numFmtId="2" fontId="2" fillId="0" borderId="23" xfId="52" applyNumberFormat="1" applyFont="1" applyFill="1" applyBorder="1" applyProtection="1">
      <alignment/>
      <protection locked="0"/>
    </xf>
    <xf numFmtId="2" fontId="2" fillId="0" borderId="23" xfId="52" applyNumberFormat="1" applyFont="1" applyFill="1" applyBorder="1" applyAlignment="1" applyProtection="1">
      <alignment horizontal="right" vertical="center" wrapText="1"/>
      <protection hidden="1"/>
    </xf>
    <xf numFmtId="2" fontId="51" fillId="0" borderId="29" xfId="52" applyNumberFormat="1" applyFont="1" applyFill="1" applyBorder="1" applyAlignment="1" applyProtection="1">
      <alignment horizontal="right"/>
      <protection hidden="1"/>
    </xf>
    <xf numFmtId="2" fontId="51" fillId="0" borderId="29" xfId="52" applyNumberFormat="1" applyFont="1" applyFill="1" applyBorder="1" applyAlignment="1" applyProtection="1">
      <alignment horizontal="right" vertical="center"/>
      <protection hidden="1"/>
    </xf>
    <xf numFmtId="0" fontId="51" fillId="0" borderId="29" xfId="52" applyFont="1" applyFill="1" applyBorder="1" applyAlignment="1" applyProtection="1">
      <alignment horizontal="center" vertical="center" wrapText="1"/>
      <protection hidden="1"/>
    </xf>
    <xf numFmtId="0" fontId="51" fillId="0" borderId="29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center" vertical="center"/>
      <protection hidden="1"/>
    </xf>
    <xf numFmtId="0" fontId="2" fillId="0" borderId="53" xfId="52" applyFont="1" applyFill="1" applyBorder="1" applyAlignment="1" applyProtection="1">
      <alignment horizontal="center" vertical="center"/>
      <protection/>
    </xf>
    <xf numFmtId="0" fontId="2" fillId="0" borderId="52" xfId="52" applyFont="1" applyFill="1" applyBorder="1" applyAlignment="1" applyProtection="1">
      <alignment horizontal="center" vertical="center"/>
      <protection/>
    </xf>
    <xf numFmtId="0" fontId="2" fillId="0" borderId="54" xfId="52" applyFont="1" applyFill="1" applyBorder="1" applyAlignment="1" applyProtection="1">
      <alignment horizontal="center" vertical="center"/>
      <protection hidden="1"/>
    </xf>
    <xf numFmtId="0" fontId="2" fillId="0" borderId="53" xfId="52" applyFont="1" applyFill="1" applyBorder="1" applyAlignment="1" applyProtection="1">
      <alignment horizontal="centerContinuous" vertical="center"/>
      <protection hidden="1"/>
    </xf>
    <xf numFmtId="0" fontId="2" fillId="0" borderId="55" xfId="52" applyFont="1" applyFill="1" applyBorder="1" applyAlignment="1" applyProtection="1">
      <alignment horizontal="centerContinuous" vertical="center"/>
      <protection hidden="1"/>
    </xf>
    <xf numFmtId="0" fontId="2" fillId="0" borderId="54" xfId="52" applyFont="1" applyFill="1" applyBorder="1" applyAlignment="1" applyProtection="1">
      <alignment horizontal="centerContinuous" vertical="center"/>
      <protection hidden="1"/>
    </xf>
    <xf numFmtId="0" fontId="2" fillId="0" borderId="55" xfId="52" applyFont="1" applyFill="1" applyBorder="1" applyAlignment="1" applyProtection="1">
      <alignment horizontal="centerContinuous" vertical="center" wrapText="1"/>
      <protection/>
    </xf>
    <xf numFmtId="0" fontId="2" fillId="0" borderId="53" xfId="52" applyFont="1" applyFill="1" applyBorder="1" applyAlignment="1" applyProtection="1">
      <alignment horizontal="centerContinuous" vertical="center"/>
      <protection/>
    </xf>
    <xf numFmtId="0" fontId="2" fillId="0" borderId="55" xfId="52" applyFont="1" applyFill="1" applyBorder="1" applyAlignment="1" applyProtection="1">
      <alignment horizontal="centerContinuous" vertical="center"/>
      <protection/>
    </xf>
    <xf numFmtId="0" fontId="2" fillId="0" borderId="54" xfId="52" applyFont="1" applyFill="1" applyBorder="1" applyAlignment="1" applyProtection="1">
      <alignment horizontal="centerContinuous" vertical="center"/>
      <protection/>
    </xf>
    <xf numFmtId="1" fontId="2" fillId="0" borderId="52" xfId="52" applyNumberFormat="1" applyFont="1" applyFill="1" applyBorder="1" applyProtection="1">
      <alignment/>
      <protection locked="0"/>
    </xf>
    <xf numFmtId="0" fontId="2" fillId="0" borderId="52" xfId="52" applyFont="1" applyFill="1" applyBorder="1" applyProtection="1">
      <alignment/>
      <protection locked="0"/>
    </xf>
    <xf numFmtId="0" fontId="50" fillId="0" borderId="28" xfId="52" applyFill="1" applyBorder="1" applyAlignment="1" applyProtection="1">
      <alignment horizontal="centerContinuous" vertical="center"/>
      <protection hidden="1"/>
    </xf>
    <xf numFmtId="0" fontId="2" fillId="0" borderId="28" xfId="52" applyFont="1" applyFill="1" applyBorder="1" applyAlignment="1" applyProtection="1">
      <alignment horizontal="centerContinuous" vertical="center"/>
      <protection hidden="1"/>
    </xf>
    <xf numFmtId="0" fontId="50" fillId="0" borderId="0" xfId="52" applyFill="1" applyAlignment="1" applyProtection="1">
      <alignment horizontal="centerContinuous" vertical="center"/>
      <protection/>
    </xf>
    <xf numFmtId="0" fontId="50" fillId="0" borderId="0" xfId="52" applyFill="1" applyAlignment="1" applyProtection="1">
      <alignment wrapText="1"/>
      <protection/>
    </xf>
    <xf numFmtId="0" fontId="2" fillId="0" borderId="0" xfId="52" applyFont="1" applyFill="1" applyAlignment="1" applyProtection="1">
      <alignment wrapText="1"/>
      <protection/>
    </xf>
    <xf numFmtId="0" fontId="87" fillId="0" borderId="0" xfId="0" applyFont="1" applyFill="1" applyAlignment="1">
      <alignment/>
    </xf>
    <xf numFmtId="0" fontId="0" fillId="0" borderId="0" xfId="0" applyFill="1" applyAlignment="1">
      <alignment/>
    </xf>
    <xf numFmtId="0" fontId="87" fillId="0" borderId="0" xfId="0" applyFont="1" applyFill="1" applyAlignment="1">
      <alignment horizontal="center" vertical="center" wrapText="1"/>
    </xf>
    <xf numFmtId="14" fontId="88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vertical="center" wrapText="1"/>
    </xf>
    <xf numFmtId="0" fontId="88" fillId="37" borderId="56" xfId="0" applyFont="1" applyFill="1" applyBorder="1" applyAlignment="1">
      <alignment horizontal="center" vertical="center" wrapText="1"/>
    </xf>
    <xf numFmtId="0" fontId="88" fillId="37" borderId="56" xfId="0" applyFont="1" applyFill="1" applyBorder="1" applyAlignment="1">
      <alignment horizontal="center" vertical="center"/>
    </xf>
    <xf numFmtId="0" fontId="87" fillId="0" borderId="56" xfId="0" applyFont="1" applyFill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left" vertical="center" wrapText="1"/>
    </xf>
    <xf numFmtId="0" fontId="87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right" vertical="center"/>
    </xf>
    <xf numFmtId="49" fontId="87" fillId="0" borderId="56" xfId="0" applyNumberFormat="1" applyFont="1" applyFill="1" applyBorder="1" applyAlignment="1">
      <alignment horizontal="center" vertical="center"/>
    </xf>
    <xf numFmtId="2" fontId="87" fillId="0" borderId="56" xfId="0" applyNumberFormat="1" applyFont="1" applyFill="1" applyBorder="1" applyAlignment="1">
      <alignment horizontal="right" vertical="center"/>
    </xf>
    <xf numFmtId="0" fontId="89" fillId="0" borderId="56" xfId="0" applyFont="1" applyFill="1" applyBorder="1" applyAlignment="1">
      <alignment horizontal="right" vertical="center"/>
    </xf>
    <xf numFmtId="49" fontId="88" fillId="0" borderId="56" xfId="0" applyNumberFormat="1" applyFont="1" applyFill="1" applyBorder="1" applyAlignment="1">
      <alignment horizontal="center" vertical="center"/>
    </xf>
    <xf numFmtId="2" fontId="88" fillId="0" borderId="56" xfId="0" applyNumberFormat="1" applyFont="1" applyFill="1" applyBorder="1" applyAlignment="1">
      <alignment horizontal="right" vertical="center"/>
    </xf>
    <xf numFmtId="0" fontId="8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87" fillId="0" borderId="0" xfId="0" applyNumberFormat="1" applyFont="1" applyFill="1" applyAlignment="1">
      <alignment horizontal="center" vertical="center"/>
    </xf>
    <xf numFmtId="2" fontId="87" fillId="0" borderId="0" xfId="0" applyNumberFormat="1" applyFont="1" applyFill="1" applyAlignment="1">
      <alignment horizontal="right" vertical="center"/>
    </xf>
    <xf numFmtId="0" fontId="87" fillId="0" borderId="0" xfId="0" applyFont="1" applyFill="1" applyAlignment="1">
      <alignment horizontal="left" vertical="center" wrapText="1"/>
    </xf>
    <xf numFmtId="0" fontId="87" fillId="0" borderId="56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28" xfId="0" applyFont="1" applyFill="1" applyBorder="1" applyAlignment="1" applyProtection="1">
      <alignment horizontal="center" vertical="top" wrapText="1"/>
      <protection/>
    </xf>
    <xf numFmtId="0" fontId="25" fillId="0" borderId="28" xfId="0" applyFont="1" applyFill="1" applyBorder="1" applyAlignment="1" applyProtection="1">
      <alignment horizontal="center" wrapText="1"/>
      <protection/>
    </xf>
    <xf numFmtId="49" fontId="31" fillId="0" borderId="37" xfId="0" applyNumberFormat="1" applyFont="1" applyFill="1" applyBorder="1" applyAlignment="1" applyProtection="1">
      <alignment horizontal="left" vertical="center" wrapText="1"/>
      <protection/>
    </xf>
    <xf numFmtId="0" fontId="30" fillId="0" borderId="28" xfId="0" applyFont="1" applyFill="1" applyBorder="1" applyAlignment="1" applyProtection="1">
      <alignment horizontal="left" vertical="center" wrapText="1"/>
      <protection/>
    </xf>
    <xf numFmtId="0" fontId="30" fillId="0" borderId="34" xfId="0" applyFont="1" applyFill="1" applyBorder="1" applyAlignment="1" applyProtection="1">
      <alignment horizontal="left" vertical="center" wrapText="1"/>
      <protection/>
    </xf>
    <xf numFmtId="0" fontId="30" fillId="0" borderId="24" xfId="0" applyFont="1" applyFill="1" applyBorder="1" applyAlignment="1" applyProtection="1">
      <alignment horizontal="left" vertical="center" wrapText="1"/>
      <protection/>
    </xf>
    <xf numFmtId="0" fontId="31" fillId="0" borderId="25" xfId="0" applyFont="1" applyFill="1" applyBorder="1" applyAlignment="1" applyProtection="1">
      <alignment horizontal="center" vertical="center"/>
      <protection/>
    </xf>
    <xf numFmtId="0" fontId="30" fillId="0" borderId="29" xfId="0" applyFont="1" applyFill="1" applyBorder="1" applyAlignment="1" applyProtection="1">
      <alignment horizontal="center"/>
      <protection/>
    </xf>
    <xf numFmtId="0" fontId="31" fillId="0" borderId="36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27" xfId="0" applyFont="1" applyFill="1" applyBorder="1" applyAlignment="1" applyProtection="1">
      <alignment horizontal="center" wrapText="1"/>
      <protection/>
    </xf>
    <xf numFmtId="0" fontId="31" fillId="0" borderId="30" xfId="0" applyFont="1" applyFill="1" applyBorder="1" applyAlignment="1" applyProtection="1">
      <alignment horizontal="center" wrapText="1"/>
      <protection/>
    </xf>
    <xf numFmtId="164" fontId="31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9" xfId="0" applyFont="1" applyFill="1" applyBorder="1" applyAlignment="1" applyProtection="1">
      <alignment horizontal="center" wrapText="1"/>
      <protection/>
    </xf>
    <xf numFmtId="164" fontId="31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 applyProtection="1">
      <alignment wrapText="1"/>
      <protection/>
    </xf>
    <xf numFmtId="0" fontId="2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5" fillId="0" borderId="2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8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57" xfId="0" applyFont="1" applyBorder="1" applyAlignment="1">
      <alignment wrapText="1"/>
    </xf>
    <xf numFmtId="0" fontId="10" fillId="0" borderId="0" xfId="53" applyFont="1" applyFill="1" applyAlignment="1">
      <alignment horizontal="center" vertical="top" wrapText="1"/>
      <protection/>
    </xf>
    <xf numFmtId="0" fontId="10" fillId="0" borderId="0" xfId="53" applyFont="1" applyFill="1" applyBorder="1" applyAlignment="1">
      <alignment horizontal="center" vertical="top"/>
      <protection/>
    </xf>
    <xf numFmtId="0" fontId="14" fillId="0" borderId="18" xfId="53" applyFont="1" applyFill="1" applyBorder="1" applyAlignment="1">
      <alignment horizontal="center"/>
      <protection/>
    </xf>
    <xf numFmtId="0" fontId="2" fillId="0" borderId="0" xfId="52" applyFont="1" applyFill="1" applyAlignment="1" applyProtection="1">
      <alignment horizontal="left" vertical="center" wrapText="1"/>
      <protection/>
    </xf>
    <xf numFmtId="0" fontId="50" fillId="0" borderId="0" xfId="52" applyFill="1" applyAlignment="1" applyProtection="1">
      <alignment horizontal="left" vertical="center" wrapText="1"/>
      <protection/>
    </xf>
    <xf numFmtId="0" fontId="2" fillId="0" borderId="28" xfId="52" applyFont="1" applyFill="1" applyBorder="1" applyAlignment="1" applyProtection="1">
      <alignment vertical="center"/>
      <protection hidden="1"/>
    </xf>
    <xf numFmtId="0" fontId="50" fillId="0" borderId="28" xfId="52" applyFill="1" applyBorder="1" applyAlignment="1" applyProtection="1">
      <alignment vertical="center"/>
      <protection/>
    </xf>
    <xf numFmtId="0" fontId="31" fillId="0" borderId="0" xfId="52" applyFont="1" applyFill="1" applyAlignment="1" applyProtection="1">
      <alignment horizontal="center" vertical="center" wrapText="1"/>
      <protection/>
    </xf>
    <xf numFmtId="0" fontId="51" fillId="0" borderId="0" xfId="52" applyFont="1" applyFill="1" applyAlignment="1" applyProtection="1">
      <alignment vertical="center" wrapText="1"/>
      <protection locked="0"/>
    </xf>
    <xf numFmtId="0" fontId="50" fillId="0" borderId="0" xfId="52" applyFill="1" applyAlignment="1" applyProtection="1">
      <alignment vertical="center" wrapText="1"/>
      <protection/>
    </xf>
    <xf numFmtId="0" fontId="2" fillId="0" borderId="24" xfId="52" applyFont="1" applyFill="1" applyBorder="1" applyAlignment="1" applyProtection="1">
      <alignment horizontal="left" vertical="center" wrapText="1"/>
      <protection locked="0"/>
    </xf>
    <xf numFmtId="0" fontId="50" fillId="0" borderId="24" xfId="52" applyFill="1" applyBorder="1" applyAlignment="1" applyProtection="1">
      <alignment horizontal="left" vertical="center" wrapText="1"/>
      <protection/>
    </xf>
    <xf numFmtId="0" fontId="2" fillId="0" borderId="58" xfId="52" applyFont="1" applyFill="1" applyBorder="1" applyAlignment="1" applyProtection="1">
      <alignment horizontal="center" vertical="center" wrapText="1"/>
      <protection hidden="1"/>
    </xf>
    <xf numFmtId="0" fontId="50" fillId="0" borderId="59" xfId="52" applyFill="1" applyBorder="1" applyAlignment="1" applyProtection="1">
      <alignment horizontal="center" vertical="center" wrapText="1"/>
      <protection hidden="1"/>
    </xf>
    <xf numFmtId="0" fontId="50" fillId="0" borderId="60" xfId="52" applyFill="1" applyBorder="1" applyAlignment="1" applyProtection="1">
      <alignment horizontal="center" vertical="center" wrapText="1"/>
      <protection hidden="1"/>
    </xf>
    <xf numFmtId="0" fontId="50" fillId="0" borderId="61" xfId="52" applyFill="1" applyBorder="1" applyAlignment="1" applyProtection="1">
      <alignment horizontal="center" vertical="center" wrapText="1"/>
      <protection hidden="1"/>
    </xf>
    <xf numFmtId="0" fontId="50" fillId="0" borderId="0" xfId="52" applyFill="1" applyAlignment="1" applyProtection="1">
      <alignment horizontal="center" vertical="center" wrapText="1"/>
      <protection hidden="1"/>
    </xf>
    <xf numFmtId="0" fontId="50" fillId="0" borderId="62" xfId="52" applyFill="1" applyBorder="1" applyAlignment="1" applyProtection="1">
      <alignment horizontal="center" vertical="center" wrapText="1"/>
      <protection hidden="1"/>
    </xf>
    <xf numFmtId="0" fontId="50" fillId="0" borderId="63" xfId="52" applyFill="1" applyBorder="1" applyAlignment="1" applyProtection="1">
      <alignment horizontal="center" vertical="center" wrapText="1"/>
      <protection hidden="1"/>
    </xf>
    <xf numFmtId="0" fontId="50" fillId="0" borderId="64" xfId="52" applyFill="1" applyBorder="1" applyAlignment="1" applyProtection="1">
      <alignment horizontal="center" vertical="center" wrapText="1"/>
      <protection hidden="1"/>
    </xf>
    <xf numFmtId="0" fontId="50" fillId="0" borderId="65" xfId="52" applyFill="1" applyBorder="1" applyAlignment="1" applyProtection="1">
      <alignment horizontal="center" vertical="center" wrapText="1"/>
      <protection hidden="1"/>
    </xf>
    <xf numFmtId="0" fontId="2" fillId="0" borderId="66" xfId="52" applyFont="1" applyFill="1" applyBorder="1" applyAlignment="1" applyProtection="1">
      <alignment horizontal="center" vertical="center" wrapText="1"/>
      <protection hidden="1"/>
    </xf>
    <xf numFmtId="0" fontId="50" fillId="0" borderId="67" xfId="52" applyFill="1" applyBorder="1" applyAlignment="1" applyProtection="1">
      <alignment horizontal="center" vertical="center" wrapText="1"/>
      <protection hidden="1"/>
    </xf>
    <xf numFmtId="0" fontId="50" fillId="0" borderId="68" xfId="52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/>
    </xf>
    <xf numFmtId="0" fontId="50" fillId="0" borderId="0" xfId="52" applyFill="1" applyAlignment="1" applyProtection="1">
      <alignment horizontal="right" wrapText="1"/>
      <protection/>
    </xf>
    <xf numFmtId="0" fontId="50" fillId="0" borderId="62" xfId="52" applyFill="1" applyBorder="1" applyAlignment="1" applyProtection="1">
      <alignment horizontal="right" wrapText="1"/>
      <protection/>
    </xf>
    <xf numFmtId="0" fontId="30" fillId="0" borderId="24" xfId="52" applyFont="1" applyFill="1" applyBorder="1" applyAlignment="1" applyProtection="1">
      <alignment horizontal="left" vertical="center" wrapText="1"/>
      <protection locked="0"/>
    </xf>
    <xf numFmtId="0" fontId="50" fillId="0" borderId="24" xfId="52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wrapText="1"/>
      <protection hidden="1"/>
    </xf>
    <xf numFmtId="0" fontId="50" fillId="0" borderId="0" xfId="52" applyFill="1" applyAlignment="1" applyProtection="1">
      <alignment wrapText="1"/>
      <protection/>
    </xf>
    <xf numFmtId="0" fontId="2" fillId="0" borderId="0" xfId="52" applyFont="1" applyFill="1" applyAlignment="1" applyProtection="1">
      <alignment wrapText="1"/>
      <protection/>
    </xf>
    <xf numFmtId="0" fontId="2" fillId="0" borderId="0" xfId="52" applyFont="1" applyFill="1" applyAlignment="1" applyProtection="1">
      <alignment horizontal="right" vertical="center" wrapText="1"/>
      <protection hidden="1"/>
    </xf>
    <xf numFmtId="0" fontId="50" fillId="0" borderId="0" xfId="52" applyFill="1" applyAlignment="1" applyProtection="1">
      <alignment horizontal="right" vertical="center" wrapText="1"/>
      <protection/>
    </xf>
    <xf numFmtId="0" fontId="50" fillId="0" borderId="62" xfId="52" applyFill="1" applyBorder="1" applyAlignment="1" applyProtection="1">
      <alignment horizontal="right" vertical="center" wrapText="1"/>
      <protection/>
    </xf>
    <xf numFmtId="0" fontId="50" fillId="0" borderId="67" xfId="52" applyFill="1" applyBorder="1" applyAlignment="1" applyProtection="1">
      <alignment horizontal="center" vertical="center" wrapText="1"/>
      <protection/>
    </xf>
    <xf numFmtId="0" fontId="50" fillId="0" borderId="68" xfId="52" applyFill="1" applyBorder="1" applyAlignment="1" applyProtection="1">
      <alignment horizontal="center" vertical="center" wrapText="1"/>
      <protection/>
    </xf>
    <xf numFmtId="0" fontId="2" fillId="0" borderId="66" xfId="52" applyFont="1" applyFill="1" applyBorder="1" applyAlignment="1" applyProtection="1">
      <alignment horizontal="center" vertical="center" wrapText="1"/>
      <protection/>
    </xf>
    <xf numFmtId="0" fontId="2" fillId="0" borderId="24" xfId="52" applyFont="1" applyFill="1" applyBorder="1" applyAlignment="1" applyProtection="1">
      <alignment horizontal="left" vertical="center"/>
      <protection locked="0"/>
    </xf>
    <xf numFmtId="0" fontId="50" fillId="0" borderId="24" xfId="52" applyFill="1" applyBorder="1" applyAlignment="1" applyProtection="1">
      <alignment horizontal="left" vertical="center"/>
      <protection/>
    </xf>
    <xf numFmtId="0" fontId="53" fillId="0" borderId="0" xfId="52" applyFont="1" applyFill="1" applyAlignment="1" applyProtection="1">
      <alignment vertical="center" wrapText="1"/>
      <protection hidden="1"/>
    </xf>
    <xf numFmtId="0" fontId="52" fillId="0" borderId="0" xfId="52" applyFont="1" applyFill="1" applyAlignment="1" applyProtection="1">
      <alignment vertical="center" wrapText="1"/>
      <protection/>
    </xf>
    <xf numFmtId="0" fontId="2" fillId="0" borderId="0" xfId="52" applyFont="1" applyFill="1" applyAlignment="1" applyProtection="1">
      <alignment horizontal="left" vertical="center" wrapText="1"/>
      <protection locked="0"/>
    </xf>
    <xf numFmtId="0" fontId="8" fillId="0" borderId="0" xfId="51" applyAlignment="1">
      <alignment horizontal="left"/>
      <protection/>
    </xf>
    <xf numFmtId="0" fontId="4" fillId="0" borderId="0" xfId="51" applyFont="1" applyAlignment="1">
      <alignment horizontal="right"/>
      <protection/>
    </xf>
    <xf numFmtId="0" fontId="8" fillId="0" borderId="0" xfId="51" applyAlignment="1">
      <alignment horizontal="right"/>
      <protection/>
    </xf>
    <xf numFmtId="0" fontId="4" fillId="0" borderId="11" xfId="51" applyFont="1" applyBorder="1" applyAlignment="1">
      <alignment horizontal="center"/>
      <protection/>
    </xf>
    <xf numFmtId="0" fontId="8" fillId="0" borderId="18" xfId="51" applyBorder="1" applyAlignment="1">
      <alignment horizontal="center"/>
      <protection/>
    </xf>
    <xf numFmtId="0" fontId="4" fillId="0" borderId="18" xfId="51" applyFont="1" applyBorder="1" applyAlignment="1">
      <alignment horizontal="right"/>
      <protection/>
    </xf>
    <xf numFmtId="0" fontId="4" fillId="0" borderId="13" xfId="51" applyFont="1" applyBorder="1" applyAlignment="1">
      <alignment horizontal="center" wrapText="1"/>
      <protection/>
    </xf>
    <xf numFmtId="0" fontId="4" fillId="0" borderId="16" xfId="51" applyFont="1" applyBorder="1" applyAlignment="1">
      <alignment horizontal="center" wrapText="1"/>
      <protection/>
    </xf>
    <xf numFmtId="0" fontId="4" fillId="0" borderId="57" xfId="51" applyFont="1" applyBorder="1" applyAlignment="1">
      <alignment horizontal="center" wrapText="1"/>
      <protection/>
    </xf>
    <xf numFmtId="0" fontId="8" fillId="0" borderId="20" xfId="51" applyFont="1" applyBorder="1" applyAlignment="1">
      <alignment horizontal="center" wrapText="1"/>
      <protection/>
    </xf>
    <xf numFmtId="0" fontId="8" fillId="0" borderId="20" xfId="51" applyBorder="1" applyAlignment="1">
      <alignment horizontal="center" wrapText="1"/>
      <protection/>
    </xf>
    <xf numFmtId="0" fontId="8" fillId="0" borderId="20" xfId="51" applyBorder="1" applyAlignment="1">
      <alignment horizontal="center"/>
      <protection/>
    </xf>
    <xf numFmtId="0" fontId="8" fillId="0" borderId="20" xfId="51" applyFont="1" applyBorder="1" applyAlignment="1">
      <alignment horizontal="center"/>
      <protection/>
    </xf>
    <xf numFmtId="0" fontId="5" fillId="0" borderId="0" xfId="51" applyFont="1" applyBorder="1" applyAlignment="1">
      <alignment horizontal="left"/>
      <protection/>
    </xf>
    <xf numFmtId="0" fontId="4" fillId="0" borderId="0" xfId="51" applyFont="1" applyBorder="1" applyAlignment="1">
      <alignment horizontal="right"/>
      <protection/>
    </xf>
    <xf numFmtId="0" fontId="4" fillId="0" borderId="20" xfId="51" applyFont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0" fontId="8" fillId="0" borderId="18" xfId="51" applyFont="1" applyBorder="1" applyAlignment="1">
      <alignment horizontal="center"/>
      <protection/>
    </xf>
    <xf numFmtId="0" fontId="4" fillId="0" borderId="20" xfId="51" applyFont="1" applyBorder="1" applyAlignment="1">
      <alignment horizontal="center" wrapText="1"/>
      <protection/>
    </xf>
    <xf numFmtId="0" fontId="4" fillId="0" borderId="20" xfId="51" applyFont="1" applyBorder="1">
      <alignment/>
      <protection/>
    </xf>
    <xf numFmtId="0" fontId="6" fillId="0" borderId="20" xfId="51" applyFont="1" applyBorder="1" applyAlignment="1">
      <alignment horizontal="center"/>
      <protection/>
    </xf>
    <xf numFmtId="0" fontId="4" fillId="0" borderId="20" xfId="51" applyFont="1" applyBorder="1">
      <alignment/>
      <protection/>
    </xf>
    <xf numFmtId="0" fontId="88" fillId="0" borderId="0" xfId="0" applyFont="1" applyFill="1" applyAlignment="1">
      <alignment horizontal="center" wrapText="1"/>
    </xf>
    <xf numFmtId="0" fontId="90" fillId="0" borderId="69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87" fillId="0" borderId="70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left"/>
    </xf>
    <xf numFmtId="0" fontId="88" fillId="37" borderId="71" xfId="0" applyFont="1" applyFill="1" applyBorder="1" applyAlignment="1">
      <alignment horizontal="center" vertical="center"/>
    </xf>
    <xf numFmtId="0" fontId="88" fillId="37" borderId="72" xfId="0" applyFont="1" applyFill="1" applyBorder="1" applyAlignment="1">
      <alignment horizontal="center" vertical="center"/>
    </xf>
    <xf numFmtId="0" fontId="88" fillId="37" borderId="73" xfId="0" applyFont="1" applyFill="1" applyBorder="1" applyAlignment="1">
      <alignment horizontal="center" vertical="center"/>
    </xf>
    <xf numFmtId="0" fontId="87" fillId="0" borderId="56" xfId="0" applyFont="1" applyFill="1" applyBorder="1" applyAlignment="1">
      <alignment horizontal="left" vertical="center" wrapText="1"/>
    </xf>
    <xf numFmtId="0" fontId="88" fillId="0" borderId="56" xfId="0" applyFont="1" applyFill="1" applyBorder="1" applyAlignment="1">
      <alignment horizontal="left" vertical="center" wrapText="1"/>
    </xf>
    <xf numFmtId="0" fontId="90" fillId="0" borderId="0" xfId="0" applyFont="1" applyFill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7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/>
      <protection locked="0"/>
    </xf>
    <xf numFmtId="1" fontId="37" fillId="0" borderId="21" xfId="0" applyNumberFormat="1" applyFont="1" applyBorder="1" applyAlignment="1" applyProtection="1">
      <alignment horizontal="center"/>
      <protection locked="0"/>
    </xf>
    <xf numFmtId="1" fontId="37" fillId="0" borderId="22" xfId="0" applyNumberFormat="1" applyFont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20" fillId="0" borderId="75" xfId="0" applyFont="1" applyBorder="1" applyAlignment="1" applyProtection="1">
      <alignment horizontal="center" vertical="center" wrapText="1"/>
      <protection locked="0"/>
    </xf>
    <xf numFmtId="0" fontId="20" fillId="0" borderId="76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78" xfId="0" applyFont="1" applyBorder="1" applyAlignment="1" applyProtection="1">
      <alignment horizontal="center" vertical="center" wrapText="1"/>
      <protection locked="0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80" xfId="0" applyFont="1" applyBorder="1" applyAlignment="1" applyProtection="1">
      <alignment horizontal="center" vertical="center" wrapText="1"/>
      <protection locked="0"/>
    </xf>
    <xf numFmtId="0" fontId="10" fillId="0" borderId="81" xfId="0" applyFont="1" applyBorder="1" applyAlignment="1" applyProtection="1">
      <alignment horizontal="center" vertical="center" wrapText="1"/>
      <protection locked="0"/>
    </xf>
    <xf numFmtId="0" fontId="10" fillId="0" borderId="75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164" fontId="49" fillId="0" borderId="0" xfId="55" applyNumberFormat="1" applyFont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 vertical="top" wrapText="1"/>
      <protection locked="0"/>
    </xf>
    <xf numFmtId="0" fontId="12" fillId="0" borderId="18" xfId="0" applyNumberFormat="1" applyFont="1" applyBorder="1" applyAlignment="1" applyProtection="1">
      <alignment horizont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/>
      <protection locked="0"/>
    </xf>
    <xf numFmtId="0" fontId="47" fillId="0" borderId="0" xfId="56" applyFont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CF_ataskaitos_prie_mokejimo_tvarkos_040115" xfId="53"/>
    <cellStyle name="Normal_kontingento formos sav" xfId="54"/>
    <cellStyle name="Normal_Sheet1" xfId="55"/>
    <cellStyle name="Normal_TRECFORMantras2001333" xfId="56"/>
    <cellStyle name="Note" xfId="57"/>
    <cellStyle name="Output" xfId="58"/>
    <cellStyle name="Paprastas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5"/>
  <sheetViews>
    <sheetView workbookViewId="0" topLeftCell="A35">
      <selection activeCell="R176" sqref="R176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7.57421875" style="88" customWidth="1"/>
    <col min="8" max="8" width="4.7109375" style="88" customWidth="1"/>
    <col min="9" max="9" width="10.421875" style="88" customWidth="1"/>
    <col min="10" max="11" width="11.7109375" style="88" customWidth="1"/>
    <col min="12" max="12" width="11.5742187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8" t="s">
        <v>5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1.2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3.5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15" customHeight="1">
      <c r="B17" s="95"/>
      <c r="C17" s="95"/>
      <c r="D17" s="95"/>
      <c r="E17" s="438"/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/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21</v>
      </c>
      <c r="H23" s="112"/>
      <c r="J23" s="113" t="s">
        <v>22</v>
      </c>
      <c r="K23" s="114"/>
      <c r="L23" s="108"/>
      <c r="M23" s="103"/>
    </row>
    <row r="24" spans="6:13" ht="12.75" customHeight="1">
      <c r="F24" s="88"/>
      <c r="G24" s="115" t="s">
        <v>23</v>
      </c>
      <c r="H24" s="116"/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/>
      <c r="J25" s="120"/>
      <c r="K25" s="121"/>
      <c r="L25" s="121"/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/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43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4.25" customHeight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164700</v>
      </c>
      <c r="J30" s="138">
        <f>SUM(J31+J42+J61+J82+J89+J109+J131+J150+J160)</f>
        <v>139800</v>
      </c>
      <c r="K30" s="139">
        <f>SUM(K31+K42+K61+K82+K89+K109+K131+K150+K160)</f>
        <v>118275.73</v>
      </c>
      <c r="L30" s="138">
        <f>SUM(L31+L42+L61+L82+L89+L109+L131+L150+L160)</f>
        <v>118275.73</v>
      </c>
    </row>
    <row r="31" spans="1:12" ht="12.75" customHeight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67500</v>
      </c>
      <c r="J31" s="138">
        <f>SUM(J32+J38)</f>
        <v>49600</v>
      </c>
      <c r="K31" s="147">
        <f>SUM(K32+K38)</f>
        <v>47851.86</v>
      </c>
      <c r="L31" s="148">
        <f>SUM(L32+L38)</f>
        <v>47851.86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66600</v>
      </c>
      <c r="J32" s="138">
        <f>SUM(J33)</f>
        <v>48800</v>
      </c>
      <c r="K32" s="139">
        <f>SUM(K33)</f>
        <v>47119.93</v>
      </c>
      <c r="L32" s="138">
        <f>SUM(L33)</f>
        <v>47119.93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66600</v>
      </c>
      <c r="J33" s="138">
        <f aca="true" t="shared" si="0" ref="J33:L34">SUM(J34)</f>
        <v>48800</v>
      </c>
      <c r="K33" s="138">
        <f t="shared" si="0"/>
        <v>47119.93</v>
      </c>
      <c r="L33" s="138">
        <f t="shared" si="0"/>
        <v>47119.93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66600</v>
      </c>
      <c r="J34" s="139">
        <f t="shared" si="0"/>
        <v>48800</v>
      </c>
      <c r="K34" s="139">
        <f t="shared" si="0"/>
        <v>47119.93</v>
      </c>
      <c r="L34" s="139">
        <f t="shared" si="0"/>
        <v>47119.93</v>
      </c>
      <c r="Q34" s="153"/>
      <c r="R34" s="153"/>
    </row>
    <row r="35" spans="1:18" ht="14.25" customHeight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66600</v>
      </c>
      <c r="J35" s="156">
        <v>48800</v>
      </c>
      <c r="K35" s="156">
        <v>47119.93</v>
      </c>
      <c r="L35" s="156">
        <v>47119.93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900</v>
      </c>
      <c r="J38" s="138">
        <f t="shared" si="1"/>
        <v>800</v>
      </c>
      <c r="K38" s="139">
        <f t="shared" si="1"/>
        <v>731.93</v>
      </c>
      <c r="L38" s="138">
        <f t="shared" si="1"/>
        <v>731.93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900</v>
      </c>
      <c r="J39" s="138">
        <f t="shared" si="1"/>
        <v>800</v>
      </c>
      <c r="K39" s="138">
        <f t="shared" si="1"/>
        <v>731.93</v>
      </c>
      <c r="L39" s="138">
        <f t="shared" si="1"/>
        <v>731.93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900</v>
      </c>
      <c r="J40" s="138">
        <f t="shared" si="1"/>
        <v>800</v>
      </c>
      <c r="K40" s="138">
        <f t="shared" si="1"/>
        <v>731.93</v>
      </c>
      <c r="L40" s="138">
        <f t="shared" si="1"/>
        <v>731.93</v>
      </c>
      <c r="Q40" s="153"/>
      <c r="R40" s="153"/>
    </row>
    <row r="41" spans="1:18" ht="14.25" customHeight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900</v>
      </c>
      <c r="J41" s="156">
        <v>800</v>
      </c>
      <c r="K41" s="156">
        <v>731.93</v>
      </c>
      <c r="L41" s="156">
        <v>731.93</v>
      </c>
      <c r="Q41" s="153"/>
      <c r="R41" s="153"/>
    </row>
    <row r="42" spans="1:12" ht="14.25" customHeight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97100</v>
      </c>
      <c r="J42" s="161">
        <f t="shared" si="2"/>
        <v>90100</v>
      </c>
      <c r="K42" s="160">
        <f t="shared" si="2"/>
        <v>70423.87</v>
      </c>
      <c r="L42" s="160">
        <f t="shared" si="2"/>
        <v>70423.87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97100</v>
      </c>
      <c r="J43" s="139">
        <f t="shared" si="2"/>
        <v>90100</v>
      </c>
      <c r="K43" s="138">
        <f t="shared" si="2"/>
        <v>70423.87</v>
      </c>
      <c r="L43" s="139">
        <f t="shared" si="2"/>
        <v>70423.87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97100</v>
      </c>
      <c r="J44" s="139">
        <f t="shared" si="2"/>
        <v>90100</v>
      </c>
      <c r="K44" s="148">
        <f t="shared" si="2"/>
        <v>70423.87</v>
      </c>
      <c r="L44" s="148">
        <f t="shared" si="2"/>
        <v>70423.87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97100</v>
      </c>
      <c r="J45" s="167">
        <f>SUM(J46:J60)</f>
        <v>90100</v>
      </c>
      <c r="K45" s="168">
        <f>SUM(K46:K60)</f>
        <v>70423.87</v>
      </c>
      <c r="L45" s="168">
        <f>SUM(L46:L60)</f>
        <v>70423.87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14.25" customHeight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1600</v>
      </c>
      <c r="J48" s="156">
        <v>1200</v>
      </c>
      <c r="K48" s="156">
        <v>1173.9</v>
      </c>
      <c r="L48" s="156">
        <v>1173.9</v>
      </c>
      <c r="Q48" s="153"/>
      <c r="R48" s="153"/>
    </row>
    <row r="49" spans="1:18" ht="27" customHeight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1900</v>
      </c>
      <c r="J49" s="156">
        <v>1500</v>
      </c>
      <c r="K49" s="156">
        <v>819.49</v>
      </c>
      <c r="L49" s="156">
        <v>819.49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5" customHeight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7000</v>
      </c>
      <c r="J51" s="156">
        <v>7000</v>
      </c>
      <c r="K51" s="156">
        <v>6320.12</v>
      </c>
      <c r="L51" s="156">
        <v>6320.12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7.75" customHeight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11700</v>
      </c>
      <c r="J54" s="156">
        <v>11700</v>
      </c>
      <c r="K54" s="156">
        <v>2106.77</v>
      </c>
      <c r="L54" s="156">
        <v>2106.77</v>
      </c>
      <c r="Q54" s="153"/>
      <c r="R54" s="153"/>
    </row>
    <row r="55" spans="1:18" ht="15.75" customHeight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800</v>
      </c>
      <c r="J55" s="156">
        <v>800</v>
      </c>
      <c r="K55" s="156">
        <v>602</v>
      </c>
      <c r="L55" s="156">
        <v>602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3500</v>
      </c>
      <c r="J57" s="156">
        <v>2800</v>
      </c>
      <c r="K57" s="156">
        <v>2083.47</v>
      </c>
      <c r="L57" s="156">
        <v>2083.47</v>
      </c>
      <c r="Q57" s="153"/>
      <c r="R57" s="153"/>
    </row>
    <row r="58" spans="1:18" ht="24.75" customHeight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1200</v>
      </c>
      <c r="J58" s="156">
        <v>1000</v>
      </c>
      <c r="K58" s="156">
        <v>756.71</v>
      </c>
      <c r="L58" s="156">
        <v>756.71</v>
      </c>
      <c r="Q58" s="153"/>
      <c r="R58" s="153"/>
    </row>
    <row r="59" spans="1:18" ht="12" customHeight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100</v>
      </c>
      <c r="J59" s="156">
        <v>100</v>
      </c>
      <c r="K59" s="156">
        <v>29.54</v>
      </c>
      <c r="L59" s="156">
        <v>29.54</v>
      </c>
      <c r="Q59" s="153"/>
      <c r="R59" s="153"/>
    </row>
    <row r="60" spans="1:18" ht="15" customHeight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69300</v>
      </c>
      <c r="J60" s="156">
        <v>64000</v>
      </c>
      <c r="K60" s="156">
        <v>56531.87</v>
      </c>
      <c r="L60" s="156">
        <v>56531.87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100</v>
      </c>
      <c r="J131" s="180">
        <f>SUM(J132+J137+J145)</f>
        <v>100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100</v>
      </c>
      <c r="J145" s="180">
        <f t="shared" si="15"/>
        <v>100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100</v>
      </c>
      <c r="J146" s="194">
        <f t="shared" si="15"/>
        <v>100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100</v>
      </c>
      <c r="J147" s="180">
        <f>SUM(J148:J149)</f>
        <v>100</v>
      </c>
      <c r="K147" s="139">
        <f>SUM(K148:K149)</f>
        <v>0</v>
      </c>
      <c r="L147" s="138">
        <f>SUM(L148:L149)</f>
        <v>0</v>
      </c>
    </row>
    <row r="148" spans="1:12" ht="15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100</v>
      </c>
      <c r="J148" s="195">
        <v>100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43.5" customHeight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9300</v>
      </c>
      <c r="J176" s="180">
        <f>SUM(J177+J229+J294)</f>
        <v>9300</v>
      </c>
      <c r="K176" s="139">
        <f>SUM(K177+K229+K294)</f>
        <v>9152.05</v>
      </c>
      <c r="L176" s="138">
        <f>SUM(L177+L229+L294)</f>
        <v>9152.05</v>
      </c>
    </row>
    <row r="177" spans="1:12" ht="34.5" customHeight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9300</v>
      </c>
      <c r="J177" s="160">
        <f>SUM(J178+J200+J207+J219+J223)</f>
        <v>9300</v>
      </c>
      <c r="K177" s="160">
        <f>SUM(K178+K200+K207+K219+K223)</f>
        <v>9152.05</v>
      </c>
      <c r="L177" s="160">
        <f>SUM(L178+L200+L207+L219+L223)</f>
        <v>9152.05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9300</v>
      </c>
      <c r="J178" s="180">
        <f>SUM(J179+J182+J187+J192+J197)</f>
        <v>9300</v>
      </c>
      <c r="K178" s="139">
        <f>SUM(K179+K182+K187+K192+K197)</f>
        <v>9152.05</v>
      </c>
      <c r="L178" s="138">
        <f>SUM(L179+L182+L187+L192+L197)</f>
        <v>9152.05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7300</v>
      </c>
      <c r="J182" s="182">
        <f>J183</f>
        <v>7300</v>
      </c>
      <c r="K182" s="161">
        <f>K183</f>
        <v>7260</v>
      </c>
      <c r="L182" s="160">
        <f>L183</f>
        <v>7260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7300</v>
      </c>
      <c r="J183" s="180">
        <f>SUM(J184:J186)</f>
        <v>7300</v>
      </c>
      <c r="K183" s="139">
        <f>SUM(K184:K186)</f>
        <v>7260</v>
      </c>
      <c r="L183" s="138">
        <f>SUM(L184:L186)</f>
        <v>7260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19.5" customHeight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7300</v>
      </c>
      <c r="J186" s="155">
        <v>7300</v>
      </c>
      <c r="K186" s="155">
        <v>7260</v>
      </c>
      <c r="L186" s="201">
        <v>7260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2000</v>
      </c>
      <c r="J187" s="180">
        <f>J188</f>
        <v>2000</v>
      </c>
      <c r="K187" s="139">
        <f>K188</f>
        <v>1892.05</v>
      </c>
      <c r="L187" s="138">
        <f>L188</f>
        <v>1892.05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2000</v>
      </c>
      <c r="J188" s="138">
        <f>SUM(J189:J191)</f>
        <v>2000</v>
      </c>
      <c r="K188" s="138">
        <f>SUM(K189:K191)</f>
        <v>1892.05</v>
      </c>
      <c r="L188" s="138">
        <f>SUM(L189:L191)</f>
        <v>1892.05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.75" customHeight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2000</v>
      </c>
      <c r="J190" s="157">
        <v>2000</v>
      </c>
      <c r="K190" s="157">
        <v>1892.05</v>
      </c>
      <c r="L190" s="157">
        <v>1892.05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5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174000</v>
      </c>
      <c r="J359" s="190">
        <f>SUM(J30+J176)</f>
        <v>149100</v>
      </c>
      <c r="K359" s="190">
        <f>SUM(K30+K176)</f>
        <v>127427.78</v>
      </c>
      <c r="L359" s="190">
        <f>SUM(L30+L176)</f>
        <v>127427.78</v>
      </c>
    </row>
    <row r="360" spans="7:12" ht="18.75" customHeight="1" hidden="1">
      <c r="G360" s="140"/>
      <c r="H360" s="129"/>
      <c r="I360" s="219"/>
      <c r="J360" s="220"/>
      <c r="K360" s="220"/>
      <c r="L360" s="220"/>
    </row>
    <row r="361" spans="4:12" ht="18.75" customHeight="1">
      <c r="D361" s="112"/>
      <c r="E361" s="112"/>
      <c r="F361" s="124"/>
      <c r="G361" s="112" t="s">
        <v>226</v>
      </c>
      <c r="H361" s="221"/>
      <c r="I361" s="222"/>
      <c r="J361" s="220"/>
      <c r="K361" s="112" t="s">
        <v>227</v>
      </c>
      <c r="L361" s="222"/>
    </row>
    <row r="362" spans="1:12" ht="18" customHeight="1">
      <c r="A362" s="223"/>
      <c r="B362" s="223"/>
      <c r="C362" s="223"/>
      <c r="D362" s="224" t="s">
        <v>228</v>
      </c>
      <c r="E362" s="95"/>
      <c r="F362" s="95"/>
      <c r="G362" s="221"/>
      <c r="H362" s="221"/>
      <c r="I362" s="225" t="s">
        <v>229</v>
      </c>
      <c r="K362" s="418" t="s">
        <v>230</v>
      </c>
      <c r="L362" s="418"/>
    </row>
    <row r="363" spans="9:12" ht="15.75" customHeight="1" hidden="1">
      <c r="I363" s="226"/>
      <c r="K363" s="226"/>
      <c r="L363" s="226"/>
    </row>
    <row r="364" spans="4:12" ht="15.75" customHeight="1">
      <c r="D364" s="112"/>
      <c r="E364" s="112"/>
      <c r="F364" s="124"/>
      <c r="G364" s="112" t="s">
        <v>231</v>
      </c>
      <c r="I364" s="226"/>
      <c r="K364" s="112" t="s">
        <v>232</v>
      </c>
      <c r="L364" s="227"/>
    </row>
    <row r="365" spans="4:12" ht="26.25" customHeight="1">
      <c r="D365" s="420" t="s">
        <v>233</v>
      </c>
      <c r="E365" s="421"/>
      <c r="F365" s="421"/>
      <c r="G365" s="421"/>
      <c r="H365" s="89"/>
      <c r="I365" s="228" t="s">
        <v>229</v>
      </c>
      <c r="K365" s="418" t="s">
        <v>230</v>
      </c>
      <c r="L365" s="418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L27:L28"/>
    <mergeCell ref="G15:K15"/>
    <mergeCell ref="G16:K16"/>
    <mergeCell ref="E17:K17"/>
    <mergeCell ref="A18:L18"/>
    <mergeCell ref="C22:I22"/>
    <mergeCell ref="A29:F29"/>
    <mergeCell ref="K362:L362"/>
    <mergeCell ref="G25:H25"/>
    <mergeCell ref="D365:G365"/>
    <mergeCell ref="K365:L365"/>
    <mergeCell ref="A27:F28"/>
    <mergeCell ref="G27:G28"/>
    <mergeCell ref="H27:H28"/>
    <mergeCell ref="I27:J27"/>
    <mergeCell ref="K27:K28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R24" sqref="R24"/>
    </sheetView>
  </sheetViews>
  <sheetFormatPr defaultColWidth="9.140625" defaultRowHeight="15"/>
  <cols>
    <col min="1" max="4" width="9.140625" style="1" customWidth="1"/>
    <col min="5" max="5" width="11.7109375" style="1" customWidth="1"/>
    <col min="6" max="6" width="4.28125" style="1" customWidth="1"/>
    <col min="7" max="8" width="9.140625" style="1" customWidth="1"/>
    <col min="9" max="9" width="6.57421875" style="1" customWidth="1"/>
    <col min="10" max="10" width="9.140625" style="1" customWidth="1"/>
    <col min="11" max="11" width="5.28125" style="1" customWidth="1"/>
    <col min="12" max="12" width="7.140625" style="1" customWidth="1"/>
    <col min="13" max="13" width="7.57421875" style="1" customWidth="1"/>
    <col min="14" max="14" width="17.8515625" style="1" customWidth="1"/>
    <col min="15" max="16384" width="9.140625" style="1" customWidth="1"/>
  </cols>
  <sheetData>
    <row r="1" spans="12:15" ht="15">
      <c r="L1" s="2"/>
      <c r="M1" s="2" t="s">
        <v>254</v>
      </c>
      <c r="N1" s="2"/>
      <c r="O1" s="2"/>
    </row>
    <row r="2" spans="12:15" ht="15">
      <c r="L2" s="2"/>
      <c r="M2" s="2" t="s">
        <v>255</v>
      </c>
      <c r="N2" s="2"/>
      <c r="O2" s="2"/>
    </row>
    <row r="3" spans="2:15" ht="15">
      <c r="B3" s="2"/>
      <c r="C3" s="2"/>
      <c r="D3" s="2"/>
      <c r="E3" s="2"/>
      <c r="F3" s="2"/>
      <c r="L3" s="2"/>
      <c r="M3" s="2" t="s">
        <v>256</v>
      </c>
      <c r="N3" s="2"/>
      <c r="O3" s="2"/>
    </row>
    <row r="4" spans="2:15" ht="15">
      <c r="B4" s="501" t="s">
        <v>257</v>
      </c>
      <c r="C4" s="501"/>
      <c r="D4" s="501"/>
      <c r="E4" s="501"/>
      <c r="F4" s="501"/>
      <c r="G4" s="2"/>
      <c r="L4" s="2"/>
      <c r="M4" s="2" t="s">
        <v>258</v>
      </c>
      <c r="N4" s="2"/>
      <c r="O4" s="2"/>
    </row>
    <row r="5" spans="2:14" ht="15">
      <c r="B5" s="497" t="s">
        <v>259</v>
      </c>
      <c r="C5" s="497"/>
      <c r="D5" s="497"/>
      <c r="E5" s="497"/>
      <c r="L5" s="2"/>
      <c r="M5" s="2" t="s">
        <v>260</v>
      </c>
      <c r="N5" s="2"/>
    </row>
    <row r="6" spans="2:5" ht="15">
      <c r="B6" s="3"/>
      <c r="C6" s="3"/>
      <c r="D6" s="3"/>
      <c r="E6" s="3"/>
    </row>
    <row r="7" spans="2:5" ht="15">
      <c r="B7" s="448" t="s">
        <v>261</v>
      </c>
      <c r="C7" s="448"/>
      <c r="D7" s="448"/>
      <c r="E7" s="448"/>
    </row>
    <row r="8" spans="2:5" ht="15">
      <c r="B8" s="498" t="s">
        <v>262</v>
      </c>
      <c r="C8" s="498"/>
      <c r="D8" s="498"/>
      <c r="E8" s="498"/>
    </row>
    <row r="9" spans="1:14" ht="15">
      <c r="A9" s="4"/>
      <c r="B9" s="482"/>
      <c r="C9" s="482"/>
      <c r="D9" s="482"/>
      <c r="E9" s="482"/>
      <c r="F9" s="4"/>
      <c r="G9" s="4"/>
      <c r="H9" s="4"/>
      <c r="I9" s="4"/>
      <c r="J9" s="4"/>
      <c r="K9" s="4"/>
      <c r="L9" s="4"/>
      <c r="M9" s="499" t="s">
        <v>263</v>
      </c>
      <c r="N9" s="500"/>
    </row>
    <row r="10" spans="1:13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15">
      <c r="A11" s="491" t="s">
        <v>264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"/>
      <c r="N11" s="4"/>
    </row>
    <row r="12" spans="13:14" ht="15">
      <c r="M12" s="492"/>
      <c r="N12" s="492"/>
    </row>
    <row r="13" spans="4:5" ht="15">
      <c r="D13" s="493">
        <v>43741</v>
      </c>
      <c r="E13" s="494"/>
    </row>
    <row r="14" spans="4:5" ht="15">
      <c r="D14" s="7"/>
      <c r="E14" s="8"/>
    </row>
    <row r="15" spans="10:19" ht="15">
      <c r="J15" s="6"/>
      <c r="N15" s="9" t="s">
        <v>265</v>
      </c>
      <c r="P15" s="10"/>
      <c r="Q15" s="10"/>
      <c r="R15" s="10"/>
      <c r="S15" s="10"/>
    </row>
    <row r="16" spans="1:19" ht="15">
      <c r="A16" s="11"/>
      <c r="B16" s="12"/>
      <c r="C16" s="12"/>
      <c r="D16" s="13"/>
      <c r="E16" s="489" t="s">
        <v>266</v>
      </c>
      <c r="F16" s="495"/>
      <c r="G16" s="490"/>
      <c r="H16" s="14" t="s">
        <v>267</v>
      </c>
      <c r="I16" s="13"/>
      <c r="J16" s="489" t="s">
        <v>268</v>
      </c>
      <c r="K16" s="490"/>
      <c r="L16" s="458"/>
      <c r="M16" s="496"/>
      <c r="N16" s="15" t="s">
        <v>269</v>
      </c>
      <c r="P16" s="10"/>
      <c r="Q16" s="10"/>
      <c r="R16" s="10"/>
      <c r="S16" s="10"/>
    </row>
    <row r="17" spans="1:19" ht="15">
      <c r="A17" s="16"/>
      <c r="B17" s="482" t="s">
        <v>270</v>
      </c>
      <c r="C17" s="482"/>
      <c r="D17" s="17"/>
      <c r="E17" s="473" t="s">
        <v>271</v>
      </c>
      <c r="F17" s="483"/>
      <c r="G17" s="474"/>
      <c r="H17" s="484" t="s">
        <v>272</v>
      </c>
      <c r="I17" s="485"/>
      <c r="J17" s="484" t="s">
        <v>273</v>
      </c>
      <c r="K17" s="485"/>
      <c r="L17" s="484" t="s">
        <v>274</v>
      </c>
      <c r="M17" s="486"/>
      <c r="N17" s="18" t="s">
        <v>275</v>
      </c>
      <c r="P17" s="19"/>
      <c r="Q17" s="10"/>
      <c r="R17" s="10"/>
      <c r="S17" s="10"/>
    </row>
    <row r="18" spans="1:19" ht="15">
      <c r="A18" s="16"/>
      <c r="B18" s="10"/>
      <c r="C18" s="10"/>
      <c r="D18" s="17"/>
      <c r="E18" s="487" t="s">
        <v>276</v>
      </c>
      <c r="F18" s="489" t="s">
        <v>277</v>
      </c>
      <c r="G18" s="490"/>
      <c r="H18" s="484" t="s">
        <v>278</v>
      </c>
      <c r="I18" s="485"/>
      <c r="J18" s="20" t="s">
        <v>279</v>
      </c>
      <c r="K18" s="17"/>
      <c r="L18" s="484" t="s">
        <v>273</v>
      </c>
      <c r="M18" s="486"/>
      <c r="N18" s="18" t="s">
        <v>278</v>
      </c>
      <c r="P18" s="10"/>
      <c r="Q18" s="19"/>
      <c r="R18" s="19"/>
      <c r="S18" s="10"/>
    </row>
    <row r="19" spans="1:19" ht="15">
      <c r="A19" s="21"/>
      <c r="B19" s="22"/>
      <c r="C19" s="22"/>
      <c r="D19" s="23"/>
      <c r="E19" s="488"/>
      <c r="F19" s="473" t="s">
        <v>280</v>
      </c>
      <c r="G19" s="474"/>
      <c r="H19" s="473" t="s">
        <v>281</v>
      </c>
      <c r="I19" s="474"/>
      <c r="J19" s="473" t="s">
        <v>281</v>
      </c>
      <c r="K19" s="474"/>
      <c r="L19" s="460"/>
      <c r="M19" s="475"/>
      <c r="N19" s="18" t="s">
        <v>281</v>
      </c>
      <c r="P19" s="10"/>
      <c r="Q19" s="10"/>
      <c r="R19" s="10"/>
      <c r="S19" s="10"/>
    </row>
    <row r="20" spans="1:19" ht="15">
      <c r="A20" s="476" t="s">
        <v>282</v>
      </c>
      <c r="B20" s="477"/>
      <c r="C20" s="477"/>
      <c r="D20" s="478"/>
      <c r="E20" s="449" t="s">
        <v>283</v>
      </c>
      <c r="F20" s="458" t="s">
        <v>283</v>
      </c>
      <c r="G20" s="459"/>
      <c r="H20" s="458" t="s">
        <v>283</v>
      </c>
      <c r="I20" s="459"/>
      <c r="J20" s="458" t="s">
        <v>283</v>
      </c>
      <c r="K20" s="459"/>
      <c r="L20" s="458" t="s">
        <v>283</v>
      </c>
      <c r="M20" s="459"/>
      <c r="N20" s="449"/>
      <c r="P20" s="10"/>
      <c r="Q20" s="10"/>
      <c r="R20" s="10"/>
      <c r="S20" s="10"/>
    </row>
    <row r="21" spans="1:14" ht="11.25" customHeight="1">
      <c r="A21" s="479"/>
      <c r="B21" s="480"/>
      <c r="C21" s="480"/>
      <c r="D21" s="481"/>
      <c r="E21" s="457"/>
      <c r="F21" s="460"/>
      <c r="G21" s="461"/>
      <c r="H21" s="460"/>
      <c r="I21" s="461"/>
      <c r="J21" s="460"/>
      <c r="K21" s="461"/>
      <c r="L21" s="460"/>
      <c r="M21" s="461"/>
      <c r="N21" s="457"/>
    </row>
    <row r="22" spans="1:14" ht="29.25" customHeight="1">
      <c r="A22" s="467" t="s">
        <v>284</v>
      </c>
      <c r="B22" s="468"/>
      <c r="C22" s="468"/>
      <c r="D22" s="469"/>
      <c r="E22" s="24">
        <v>30000</v>
      </c>
      <c r="F22" s="458">
        <v>29600</v>
      </c>
      <c r="G22" s="459"/>
      <c r="H22" s="458">
        <v>29650</v>
      </c>
      <c r="I22" s="459"/>
      <c r="J22" s="458">
        <v>28835.45</v>
      </c>
      <c r="K22" s="459"/>
      <c r="L22" s="458">
        <v>28835.45</v>
      </c>
      <c r="M22" s="459"/>
      <c r="N22" s="24">
        <f>(H22-J22)</f>
        <v>814.5499999999993</v>
      </c>
    </row>
    <row r="23" spans="1:14" ht="25.5" customHeight="1">
      <c r="A23" s="467" t="s">
        <v>285</v>
      </c>
      <c r="B23" s="468"/>
      <c r="C23" s="468"/>
      <c r="D23" s="469"/>
      <c r="E23" s="24"/>
      <c r="F23" s="458"/>
      <c r="G23" s="459"/>
      <c r="H23" s="458"/>
      <c r="I23" s="459"/>
      <c r="J23" s="458"/>
      <c r="K23" s="459"/>
      <c r="L23" s="458"/>
      <c r="M23" s="459"/>
      <c r="N23" s="24">
        <f>(H23-J23)</f>
        <v>0</v>
      </c>
    </row>
    <row r="24" spans="1:14" ht="26.25" customHeight="1">
      <c r="A24" s="470" t="s">
        <v>286</v>
      </c>
      <c r="B24" s="471"/>
      <c r="C24" s="471"/>
      <c r="D24" s="472"/>
      <c r="E24" s="24"/>
      <c r="F24" s="458"/>
      <c r="G24" s="459"/>
      <c r="H24" s="458"/>
      <c r="I24" s="459"/>
      <c r="J24" s="458"/>
      <c r="K24" s="459"/>
      <c r="L24" s="458"/>
      <c r="M24" s="459"/>
      <c r="N24" s="24">
        <f>(H24-J24)</f>
        <v>0</v>
      </c>
    </row>
    <row r="25" spans="1:14" ht="26.25" customHeight="1">
      <c r="A25" s="462" t="s">
        <v>287</v>
      </c>
      <c r="B25" s="463"/>
      <c r="C25" s="463"/>
      <c r="D25" s="464"/>
      <c r="E25" s="24"/>
      <c r="F25" s="465"/>
      <c r="G25" s="466"/>
      <c r="H25" s="465"/>
      <c r="I25" s="466"/>
      <c r="J25" s="465"/>
      <c r="K25" s="466"/>
      <c r="L25" s="465"/>
      <c r="M25" s="466"/>
      <c r="N25" s="24">
        <f>(H25-J25)</f>
        <v>0</v>
      </c>
    </row>
    <row r="26" spans="1:14" ht="24.75" customHeight="1">
      <c r="A26" s="462" t="s">
        <v>288</v>
      </c>
      <c r="B26" s="463"/>
      <c r="C26" s="463"/>
      <c r="D26" s="464"/>
      <c r="E26" s="24"/>
      <c r="F26" s="465"/>
      <c r="G26" s="466"/>
      <c r="H26" s="465"/>
      <c r="I26" s="466"/>
      <c r="J26" s="465"/>
      <c r="K26" s="466"/>
      <c r="L26" s="465"/>
      <c r="M26" s="466"/>
      <c r="N26" s="24">
        <f>(H26-J26)</f>
        <v>0</v>
      </c>
    </row>
    <row r="27" spans="1:14" ht="15">
      <c r="A27" s="451" t="s">
        <v>289</v>
      </c>
      <c r="B27" s="452"/>
      <c r="C27" s="452"/>
      <c r="D27" s="453"/>
      <c r="E27" s="449">
        <f>(E22+E23+E24+E26)</f>
        <v>30000</v>
      </c>
      <c r="F27" s="458">
        <f>(F22+F23+F24+F26)</f>
        <v>29600</v>
      </c>
      <c r="G27" s="459"/>
      <c r="H27" s="458">
        <f>(H22+H23+H24+H26)</f>
        <v>29650</v>
      </c>
      <c r="I27" s="459"/>
      <c r="J27" s="458">
        <f>(J22+J23+J24+J26)</f>
        <v>28835.45</v>
      </c>
      <c r="K27" s="459"/>
      <c r="L27" s="458">
        <f>(L22+L23+L24+L26)</f>
        <v>28835.45</v>
      </c>
      <c r="M27" s="459"/>
      <c r="N27" s="449" t="s">
        <v>283</v>
      </c>
    </row>
    <row r="28" spans="1:14" ht="11.25" customHeight="1">
      <c r="A28" s="454"/>
      <c r="B28" s="455"/>
      <c r="C28" s="455"/>
      <c r="D28" s="456"/>
      <c r="E28" s="450"/>
      <c r="F28" s="460"/>
      <c r="G28" s="461"/>
      <c r="H28" s="460"/>
      <c r="I28" s="461"/>
      <c r="J28" s="460"/>
      <c r="K28" s="461"/>
      <c r="L28" s="460"/>
      <c r="M28" s="461"/>
      <c r="N28" s="450"/>
    </row>
    <row r="29" spans="1:14" ht="15">
      <c r="A29" s="451" t="s">
        <v>290</v>
      </c>
      <c r="B29" s="452"/>
      <c r="C29" s="452"/>
      <c r="D29" s="453"/>
      <c r="E29" s="449" t="s">
        <v>283</v>
      </c>
      <c r="F29" s="458" t="s">
        <v>283</v>
      </c>
      <c r="G29" s="459"/>
      <c r="H29" s="458" t="s">
        <v>283</v>
      </c>
      <c r="I29" s="459"/>
      <c r="J29" s="458" t="s">
        <v>283</v>
      </c>
      <c r="K29" s="459"/>
      <c r="L29" s="458" t="s">
        <v>283</v>
      </c>
      <c r="M29" s="459"/>
      <c r="N29" s="449">
        <f>(N22+N23+N24+N26)</f>
        <v>814.5499999999993</v>
      </c>
    </row>
    <row r="30" spans="1:14" ht="15">
      <c r="A30" s="454"/>
      <c r="B30" s="455"/>
      <c r="C30" s="455"/>
      <c r="D30" s="456"/>
      <c r="E30" s="457"/>
      <c r="F30" s="460"/>
      <c r="G30" s="461"/>
      <c r="H30" s="460"/>
      <c r="I30" s="461"/>
      <c r="J30" s="460"/>
      <c r="K30" s="461"/>
      <c r="L30" s="460"/>
      <c r="M30" s="461"/>
      <c r="N30" s="457"/>
    </row>
    <row r="31" spans="1:14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>
      <c r="A32" s="447" t="s">
        <v>291</v>
      </c>
      <c r="B32" s="447"/>
      <c r="C32" s="447"/>
      <c r="D32" s="10"/>
      <c r="E32" s="10"/>
      <c r="F32" s="10"/>
      <c r="G32" s="3"/>
      <c r="H32" s="448"/>
      <c r="I32" s="448"/>
      <c r="J32" s="3"/>
      <c r="K32" s="448" t="s">
        <v>227</v>
      </c>
      <c r="L32" s="448"/>
      <c r="M32" s="448"/>
      <c r="N32" s="448"/>
    </row>
    <row r="33" spans="1:14" ht="15">
      <c r="A33" s="10"/>
      <c r="B33" s="10"/>
      <c r="C33" s="10"/>
      <c r="D33" s="10"/>
      <c r="E33" s="10"/>
      <c r="F33" s="10"/>
      <c r="G33" s="3"/>
      <c r="H33" s="446" t="s">
        <v>229</v>
      </c>
      <c r="I33" s="446"/>
      <c r="J33" s="3"/>
      <c r="K33" s="446" t="s">
        <v>230</v>
      </c>
      <c r="L33" s="446"/>
      <c r="M33" s="446"/>
      <c r="N33" s="446"/>
    </row>
    <row r="34" spans="1:14" ht="15">
      <c r="A34" s="10"/>
      <c r="B34" s="10"/>
      <c r="C34" s="10"/>
      <c r="D34" s="10"/>
      <c r="E34" s="10"/>
      <c r="F34" s="10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447" t="s">
        <v>231</v>
      </c>
      <c r="B35" s="447"/>
      <c r="C35" s="447"/>
      <c r="D35" s="447"/>
      <c r="E35" s="10"/>
      <c r="F35" s="10"/>
      <c r="G35" s="3"/>
      <c r="H35" s="448"/>
      <c r="I35" s="448"/>
      <c r="J35" s="3"/>
      <c r="K35" s="448" t="s">
        <v>232</v>
      </c>
      <c r="L35" s="448"/>
      <c r="M35" s="448"/>
      <c r="N35" s="448"/>
    </row>
    <row r="36" spans="1:14" ht="15">
      <c r="A36" s="10"/>
      <c r="B36" s="10"/>
      <c r="C36" s="10"/>
      <c r="D36" s="10"/>
      <c r="E36" s="10"/>
      <c r="F36" s="10"/>
      <c r="G36" s="3" t="s">
        <v>292</v>
      </c>
      <c r="H36" s="446" t="s">
        <v>229</v>
      </c>
      <c r="I36" s="446"/>
      <c r="J36" s="3"/>
      <c r="K36" s="446" t="s">
        <v>230</v>
      </c>
      <c r="L36" s="446"/>
      <c r="M36" s="446"/>
      <c r="N36" s="446"/>
    </row>
    <row r="37" ht="15">
      <c r="H37" s="26"/>
    </row>
  </sheetData>
  <sheetProtection/>
  <mergeCells count="81">
    <mergeCell ref="B5:E5"/>
    <mergeCell ref="B7:E7"/>
    <mergeCell ref="B8:E8"/>
    <mergeCell ref="B9:E9"/>
    <mergeCell ref="M9:N9"/>
    <mergeCell ref="B4:F4"/>
    <mergeCell ref="A11:L11"/>
    <mergeCell ref="M12:N12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56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5.7109375" style="27" customWidth="1"/>
    <col min="2" max="2" width="13.7109375" style="27" customWidth="1"/>
    <col min="3" max="3" width="30.421875" style="28" customWidth="1"/>
    <col min="4" max="4" width="14.57421875" style="28" customWidth="1"/>
    <col min="5" max="5" width="17.00390625" style="28" customWidth="1"/>
    <col min="6" max="6" width="14.140625" style="28" customWidth="1"/>
    <col min="7" max="7" width="15.140625" style="27" customWidth="1"/>
    <col min="8" max="8" width="19.421875" style="27" customWidth="1"/>
    <col min="9" max="9" width="9.28125" style="27" customWidth="1"/>
    <col min="10" max="10" width="9.8515625" style="27" customWidth="1"/>
    <col min="11" max="11" width="8.00390625" style="27" customWidth="1"/>
    <col min="12" max="12" width="7.8515625" style="27" customWidth="1"/>
    <col min="13" max="15" width="0" style="27" hidden="1" customWidth="1"/>
    <col min="16" max="16384" width="9.140625" style="27" customWidth="1"/>
  </cols>
  <sheetData>
    <row r="1" spans="8:9" ht="12" customHeight="1">
      <c r="H1" s="502" t="s">
        <v>293</v>
      </c>
      <c r="I1" s="503"/>
    </row>
    <row r="2" spans="4:11" ht="12" customHeight="1">
      <c r="D2" s="29"/>
      <c r="E2" s="29"/>
      <c r="F2" s="504" t="s">
        <v>294</v>
      </c>
      <c r="G2" s="505"/>
      <c r="H2" s="505"/>
      <c r="I2" s="506"/>
      <c r="J2" s="30"/>
      <c r="K2" s="30"/>
    </row>
    <row r="3" spans="4:11" ht="12" customHeight="1">
      <c r="D3" s="29"/>
      <c r="E3" s="29"/>
      <c r="F3" s="504" t="s">
        <v>295</v>
      </c>
      <c r="G3" s="505"/>
      <c r="H3" s="505"/>
      <c r="I3" s="30"/>
      <c r="J3" s="30"/>
      <c r="K3" s="30"/>
    </row>
    <row r="4" spans="4:11" ht="12" customHeight="1">
      <c r="D4" s="29"/>
      <c r="E4" s="29"/>
      <c r="F4" s="504" t="s">
        <v>296</v>
      </c>
      <c r="G4" s="505"/>
      <c r="H4" s="505"/>
      <c r="I4" s="30"/>
      <c r="J4" s="30"/>
      <c r="K4" s="30"/>
    </row>
    <row r="5" spans="4:11" ht="12" customHeight="1">
      <c r="D5" s="29"/>
      <c r="E5" s="29"/>
      <c r="F5" s="29" t="s">
        <v>297</v>
      </c>
      <c r="G5" s="29"/>
      <c r="H5" s="29"/>
      <c r="I5" s="29"/>
      <c r="J5" s="30"/>
      <c r="K5" s="30"/>
    </row>
    <row r="6" spans="3:11" ht="21.75" customHeight="1">
      <c r="C6" s="507" t="s">
        <v>298</v>
      </c>
      <c r="D6" s="507"/>
      <c r="E6" s="507"/>
      <c r="F6" s="507"/>
      <c r="G6" s="507"/>
      <c r="H6" s="507"/>
      <c r="I6" s="32"/>
      <c r="J6" s="31"/>
      <c r="K6" s="29"/>
    </row>
    <row r="7" spans="2:11" ht="9" customHeight="1">
      <c r="B7" s="33"/>
      <c r="C7" s="32"/>
      <c r="D7" s="32"/>
      <c r="E7" s="32"/>
      <c r="F7" s="32"/>
      <c r="G7" s="32"/>
      <c r="H7" s="32"/>
      <c r="I7" s="33"/>
      <c r="J7" s="33"/>
      <c r="K7" s="33"/>
    </row>
    <row r="8" spans="2:18" ht="15.75" customHeight="1">
      <c r="B8" s="34"/>
      <c r="C8" s="508" t="s">
        <v>299</v>
      </c>
      <c r="D8" s="508"/>
      <c r="E8" s="508"/>
      <c r="F8" s="508"/>
      <c r="G8" s="508"/>
      <c r="H8" s="508"/>
      <c r="I8" s="34"/>
      <c r="J8" s="34"/>
      <c r="K8" s="34"/>
      <c r="L8" s="35"/>
      <c r="M8" s="35"/>
      <c r="N8" s="36"/>
      <c r="O8" s="36"/>
      <c r="P8" s="36"/>
      <c r="Q8" s="36"/>
      <c r="R8" s="36"/>
    </row>
    <row r="9" spans="3:18" ht="19.5" customHeight="1">
      <c r="C9" s="509" t="s">
        <v>300</v>
      </c>
      <c r="D9" s="509"/>
      <c r="E9" s="509"/>
      <c r="F9" s="509"/>
      <c r="G9" s="509"/>
      <c r="H9" s="509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18" ht="50.25" customHeight="1">
      <c r="B10" s="510" t="s">
        <v>301</v>
      </c>
      <c r="C10" s="510"/>
      <c r="D10" s="510"/>
      <c r="E10" s="510"/>
      <c r="F10" s="510"/>
      <c r="G10" s="510"/>
      <c r="H10" s="510"/>
      <c r="I10" s="38"/>
      <c r="J10" s="38"/>
      <c r="K10" s="38"/>
      <c r="L10" s="39"/>
      <c r="M10" s="39"/>
      <c r="N10" s="39"/>
      <c r="O10" s="39"/>
      <c r="P10" s="39"/>
      <c r="Q10" s="39"/>
      <c r="R10" s="39"/>
    </row>
    <row r="11" spans="3:6" ht="28.5" customHeight="1">
      <c r="C11" s="40"/>
      <c r="D11" s="41"/>
      <c r="E11" s="42" t="s">
        <v>302</v>
      </c>
      <c r="F11" s="42"/>
    </row>
    <row r="12" spans="3:6" ht="12.75">
      <c r="C12" s="40"/>
      <c r="D12" s="511" t="s">
        <v>303</v>
      </c>
      <c r="E12" s="511"/>
      <c r="F12" s="27"/>
    </row>
    <row r="13" spans="3:6" ht="12.75">
      <c r="C13" s="40"/>
      <c r="D13" s="27"/>
      <c r="E13" s="44" t="s">
        <v>304</v>
      </c>
      <c r="F13" s="43"/>
    </row>
    <row r="14" spans="3:6" ht="12.75">
      <c r="C14" s="27"/>
      <c r="D14" s="27"/>
      <c r="E14" s="45" t="s">
        <v>305</v>
      </c>
      <c r="F14" s="45"/>
    </row>
    <row r="15" spans="2:8" ht="15.75">
      <c r="B15" s="46"/>
      <c r="H15" s="35"/>
    </row>
    <row r="16" spans="2:8" ht="17.25" customHeight="1">
      <c r="B16" s="47"/>
      <c r="H16" s="48" t="s">
        <v>306</v>
      </c>
    </row>
    <row r="17" spans="2:8" ht="22.5" customHeight="1">
      <c r="B17" s="512" t="s">
        <v>307</v>
      </c>
      <c r="C17" s="512" t="s">
        <v>308</v>
      </c>
      <c r="D17" s="514" t="s">
        <v>309</v>
      </c>
      <c r="E17" s="515"/>
      <c r="F17" s="515"/>
      <c r="G17" s="515"/>
      <c r="H17" s="516"/>
    </row>
    <row r="18" spans="2:8" ht="21" customHeight="1" hidden="1">
      <c r="B18" s="513"/>
      <c r="C18" s="513"/>
      <c r="D18" s="50"/>
      <c r="E18" s="51"/>
      <c r="F18" s="51"/>
      <c r="G18" s="51"/>
      <c r="H18" s="52"/>
    </row>
    <row r="19" spans="2:8" ht="12.75" customHeight="1" hidden="1">
      <c r="B19" s="513"/>
      <c r="C19" s="513"/>
      <c r="D19" s="512" t="s">
        <v>310</v>
      </c>
      <c r="E19" s="512" t="s">
        <v>311</v>
      </c>
      <c r="F19" s="518" t="s">
        <v>312</v>
      </c>
      <c r="G19" s="512" t="s">
        <v>313</v>
      </c>
      <c r="H19" s="512" t="s">
        <v>314</v>
      </c>
    </row>
    <row r="20" spans="2:8" ht="47.25" customHeight="1">
      <c r="B20" s="513"/>
      <c r="C20" s="513"/>
      <c r="D20" s="517"/>
      <c r="E20" s="517"/>
      <c r="F20" s="519"/>
      <c r="G20" s="517"/>
      <c r="H20" s="517"/>
    </row>
    <row r="21" spans="2:8" ht="11.25" customHeight="1">
      <c r="B21" s="49">
        <v>1</v>
      </c>
      <c r="C21" s="53">
        <v>2</v>
      </c>
      <c r="D21" s="49">
        <v>3</v>
      </c>
      <c r="E21" s="49">
        <v>4</v>
      </c>
      <c r="F21" s="49">
        <v>5</v>
      </c>
      <c r="G21" s="49">
        <v>6</v>
      </c>
      <c r="H21" s="49">
        <v>7</v>
      </c>
    </row>
    <row r="22" spans="2:8" ht="14.25" customHeight="1">
      <c r="B22" s="54">
        <v>741</v>
      </c>
      <c r="C22" s="55" t="s">
        <v>315</v>
      </c>
      <c r="D22" s="56">
        <v>59.95</v>
      </c>
      <c r="E22" s="57">
        <v>24500</v>
      </c>
      <c r="F22" s="58">
        <v>23745.4</v>
      </c>
      <c r="G22" s="59">
        <v>0</v>
      </c>
      <c r="H22" s="57">
        <f>D22+E22-F22-G22</f>
        <v>814.5499999999993</v>
      </c>
    </row>
    <row r="23" spans="2:8" ht="25.5" customHeight="1">
      <c r="B23" s="54"/>
      <c r="C23" s="55"/>
      <c r="D23" s="56"/>
      <c r="E23" s="57"/>
      <c r="F23" s="58"/>
      <c r="G23" s="59"/>
      <c r="H23" s="57"/>
    </row>
    <row r="24" spans="2:8" ht="14.25" customHeight="1">
      <c r="B24" s="54"/>
      <c r="C24" s="60"/>
      <c r="D24" s="61"/>
      <c r="E24" s="58"/>
      <c r="F24" s="58"/>
      <c r="G24" s="62"/>
      <c r="H24" s="62"/>
    </row>
    <row r="25" spans="2:8" ht="14.25" customHeight="1">
      <c r="B25" s="54"/>
      <c r="C25" s="54"/>
      <c r="D25" s="61"/>
      <c r="E25" s="58"/>
      <c r="F25" s="58"/>
      <c r="G25" s="62"/>
      <c r="H25" s="62"/>
    </row>
    <row r="26" spans="2:8" ht="14.25" customHeight="1">
      <c r="B26" s="54"/>
      <c r="C26" s="54"/>
      <c r="D26" s="61"/>
      <c r="E26" s="58"/>
      <c r="F26" s="58"/>
      <c r="G26" s="62"/>
      <c r="H26" s="62"/>
    </row>
    <row r="27" spans="2:8" ht="14.25" customHeight="1">
      <c r="B27" s="63"/>
      <c r="C27" s="64" t="s">
        <v>316</v>
      </c>
      <c r="D27" s="65">
        <f>D22+D23</f>
        <v>59.95</v>
      </c>
      <c r="E27" s="65">
        <f>E22+E23</f>
        <v>24500</v>
      </c>
      <c r="F27" s="65">
        <f>F22+F23</f>
        <v>23745.4</v>
      </c>
      <c r="G27" s="65">
        <f>G22+G23</f>
        <v>0</v>
      </c>
      <c r="H27" s="65">
        <f>H22+H23</f>
        <v>814.5499999999993</v>
      </c>
    </row>
    <row r="28" spans="3:6" ht="12.75">
      <c r="C28" s="35"/>
      <c r="D28" s="35"/>
      <c r="E28" s="35"/>
      <c r="F28" s="35"/>
    </row>
    <row r="29" spans="2:12" ht="15.75">
      <c r="B29" s="522" t="s">
        <v>226</v>
      </c>
      <c r="C29" s="522"/>
      <c r="D29" s="66"/>
      <c r="E29" s="67"/>
      <c r="F29" s="27"/>
      <c r="G29" s="522" t="s">
        <v>227</v>
      </c>
      <c r="H29" s="522"/>
      <c r="I29" s="35"/>
      <c r="J29" s="68"/>
      <c r="L29" s="69"/>
    </row>
    <row r="30" spans="2:12" ht="14.25" customHeight="1">
      <c r="B30" s="520" t="s">
        <v>317</v>
      </c>
      <c r="C30" s="520"/>
      <c r="D30" s="71"/>
      <c r="E30" s="72" t="s">
        <v>229</v>
      </c>
      <c r="F30" s="72"/>
      <c r="G30" s="521" t="s">
        <v>230</v>
      </c>
      <c r="H30" s="521"/>
      <c r="I30" s="73"/>
      <c r="J30" s="74"/>
      <c r="L30" s="75"/>
    </row>
    <row r="31" spans="3:12" ht="15.75">
      <c r="C31" s="27"/>
      <c r="D31" s="76"/>
      <c r="E31" s="27"/>
      <c r="F31" s="27"/>
      <c r="I31" s="76"/>
      <c r="J31" s="77"/>
      <c r="K31" s="77"/>
      <c r="L31" s="69"/>
    </row>
    <row r="32" spans="2:14" ht="17.25" customHeight="1">
      <c r="B32" s="522" t="s">
        <v>231</v>
      </c>
      <c r="C32" s="522"/>
      <c r="D32" s="78"/>
      <c r="E32" s="67"/>
      <c r="F32" s="27"/>
      <c r="G32" s="522" t="s">
        <v>232</v>
      </c>
      <c r="H32" s="522"/>
      <c r="I32" s="79"/>
      <c r="J32" s="80"/>
      <c r="L32" s="81"/>
      <c r="N32" s="82"/>
    </row>
    <row r="33" spans="2:14" ht="48.75" customHeight="1">
      <c r="B33" s="520" t="s">
        <v>318</v>
      </c>
      <c r="C33" s="520"/>
      <c r="D33" s="70"/>
      <c r="E33" s="72" t="s">
        <v>229</v>
      </c>
      <c r="F33" s="72"/>
      <c r="G33" s="521" t="s">
        <v>230</v>
      </c>
      <c r="H33" s="521"/>
      <c r="I33" s="83"/>
      <c r="J33" s="84"/>
      <c r="L33" s="85"/>
      <c r="N33" s="86"/>
    </row>
    <row r="34" spans="2:11" ht="15">
      <c r="B34" s="33"/>
      <c r="C34" s="87"/>
      <c r="D34" s="87"/>
      <c r="E34" s="87"/>
      <c r="F34" s="87"/>
      <c r="G34" s="33"/>
      <c r="H34" s="33"/>
      <c r="I34" s="33"/>
      <c r="J34" s="33"/>
      <c r="K34" s="33"/>
    </row>
    <row r="35" spans="2:11" ht="15">
      <c r="B35" s="33"/>
      <c r="C35" s="87"/>
      <c r="D35" s="87"/>
      <c r="E35" s="87"/>
      <c r="F35" s="87"/>
      <c r="G35" s="33"/>
      <c r="H35" s="33"/>
      <c r="I35" s="33"/>
      <c r="J35" s="33"/>
      <c r="K35" s="33"/>
    </row>
    <row r="36" spans="2:11" ht="15">
      <c r="B36" s="33"/>
      <c r="C36" s="87"/>
      <c r="D36" s="87"/>
      <c r="E36" s="87"/>
      <c r="F36" s="87"/>
      <c r="G36" s="33"/>
      <c r="H36" s="33"/>
      <c r="I36" s="33"/>
      <c r="J36" s="33"/>
      <c r="K36" s="33"/>
    </row>
    <row r="37" spans="2:11" ht="15">
      <c r="B37" s="33"/>
      <c r="C37" s="87"/>
      <c r="D37" s="87"/>
      <c r="E37" s="87"/>
      <c r="F37" s="87"/>
      <c r="G37" s="33"/>
      <c r="H37" s="33"/>
      <c r="I37" s="33"/>
      <c r="J37" s="33"/>
      <c r="K37" s="33"/>
    </row>
    <row r="38" spans="2:11" ht="15">
      <c r="B38" s="33"/>
      <c r="C38" s="87"/>
      <c r="D38" s="87"/>
      <c r="E38" s="87"/>
      <c r="F38" s="87"/>
      <c r="G38" s="33"/>
      <c r="H38" s="33"/>
      <c r="I38" s="33"/>
      <c r="J38" s="33"/>
      <c r="K38" s="33"/>
    </row>
    <row r="39" spans="2:11" ht="15">
      <c r="B39" s="33"/>
      <c r="C39" s="87"/>
      <c r="D39" s="87"/>
      <c r="E39" s="87"/>
      <c r="F39" s="87"/>
      <c r="G39" s="33"/>
      <c r="H39" s="33"/>
      <c r="I39" s="33"/>
      <c r="J39" s="33"/>
      <c r="K39" s="33"/>
    </row>
    <row r="40" spans="2:11" ht="15">
      <c r="B40" s="33"/>
      <c r="C40" s="87"/>
      <c r="D40" s="87"/>
      <c r="E40" s="87"/>
      <c r="F40" s="87"/>
      <c r="G40" s="33"/>
      <c r="H40" s="33"/>
      <c r="I40" s="33"/>
      <c r="J40" s="33"/>
      <c r="K40" s="33"/>
    </row>
    <row r="41" spans="2:11" ht="15">
      <c r="B41" s="33"/>
      <c r="C41" s="87"/>
      <c r="D41" s="87"/>
      <c r="E41" s="87"/>
      <c r="F41" s="87"/>
      <c r="G41" s="33"/>
      <c r="H41" s="33"/>
      <c r="I41" s="33"/>
      <c r="J41" s="33"/>
      <c r="K41" s="33"/>
    </row>
    <row r="42" spans="2:11" ht="15">
      <c r="B42" s="33"/>
      <c r="C42" s="87"/>
      <c r="D42" s="87"/>
      <c r="E42" s="87"/>
      <c r="F42" s="87"/>
      <c r="G42" s="33"/>
      <c r="H42" s="33"/>
      <c r="I42" s="33"/>
      <c r="J42" s="33"/>
      <c r="K42" s="33"/>
    </row>
    <row r="43" spans="2:11" ht="15">
      <c r="B43" s="33"/>
      <c r="C43" s="87"/>
      <c r="D43" s="87"/>
      <c r="E43" s="87"/>
      <c r="F43" s="87"/>
      <c r="G43" s="33"/>
      <c r="H43" s="33"/>
      <c r="I43" s="33"/>
      <c r="J43" s="33"/>
      <c r="K43" s="33"/>
    </row>
    <row r="44" spans="2:11" ht="15">
      <c r="B44" s="33"/>
      <c r="C44" s="87"/>
      <c r="D44" s="87"/>
      <c r="E44" s="87"/>
      <c r="F44" s="87"/>
      <c r="G44" s="33"/>
      <c r="H44" s="33"/>
      <c r="I44" s="33"/>
      <c r="J44" s="33"/>
      <c r="K44" s="33"/>
    </row>
    <row r="45" spans="2:11" ht="15">
      <c r="B45" s="33"/>
      <c r="C45" s="87"/>
      <c r="D45" s="87"/>
      <c r="E45" s="87"/>
      <c r="F45" s="87"/>
      <c r="G45" s="33"/>
      <c r="H45" s="33"/>
      <c r="I45" s="33"/>
      <c r="J45" s="33"/>
      <c r="K45" s="33"/>
    </row>
    <row r="46" spans="2:11" ht="15">
      <c r="B46" s="33"/>
      <c r="C46" s="87"/>
      <c r="D46" s="87"/>
      <c r="E46" s="87"/>
      <c r="F46" s="87"/>
      <c r="G46" s="33"/>
      <c r="H46" s="33"/>
      <c r="I46" s="33"/>
      <c r="J46" s="33"/>
      <c r="K46" s="33"/>
    </row>
    <row r="47" spans="2:11" ht="15">
      <c r="B47" s="33"/>
      <c r="C47" s="87"/>
      <c r="D47" s="87"/>
      <c r="E47" s="87"/>
      <c r="F47" s="87"/>
      <c r="G47" s="33"/>
      <c r="H47" s="33"/>
      <c r="I47" s="33"/>
      <c r="J47" s="33"/>
      <c r="K47" s="33"/>
    </row>
    <row r="48" spans="2:11" ht="15">
      <c r="B48" s="33"/>
      <c r="C48" s="87"/>
      <c r="D48" s="87"/>
      <c r="E48" s="87"/>
      <c r="F48" s="87"/>
      <c r="G48" s="33"/>
      <c r="H48" s="33"/>
      <c r="I48" s="33"/>
      <c r="J48" s="33"/>
      <c r="K48" s="33"/>
    </row>
    <row r="49" spans="2:11" ht="15">
      <c r="B49" s="33"/>
      <c r="C49" s="87"/>
      <c r="D49" s="87"/>
      <c r="E49" s="87"/>
      <c r="F49" s="87"/>
      <c r="G49" s="33"/>
      <c r="H49" s="33"/>
      <c r="I49" s="33"/>
      <c r="J49" s="33"/>
      <c r="K49" s="33"/>
    </row>
    <row r="50" spans="2:11" ht="15">
      <c r="B50" s="33"/>
      <c r="C50" s="87"/>
      <c r="D50" s="87"/>
      <c r="E50" s="87"/>
      <c r="F50" s="87"/>
      <c r="G50" s="33"/>
      <c r="H50" s="33"/>
      <c r="I50" s="33"/>
      <c r="J50" s="33"/>
      <c r="K50" s="33"/>
    </row>
    <row r="51" spans="2:11" ht="15">
      <c r="B51" s="33"/>
      <c r="C51" s="87"/>
      <c r="D51" s="87"/>
      <c r="E51" s="87"/>
      <c r="F51" s="87"/>
      <c r="G51" s="33"/>
      <c r="H51" s="33"/>
      <c r="I51" s="33"/>
      <c r="J51" s="33"/>
      <c r="K51" s="33"/>
    </row>
    <row r="52" spans="2:11" ht="15">
      <c r="B52" s="33"/>
      <c r="C52" s="87"/>
      <c r="D52" s="87"/>
      <c r="E52" s="87"/>
      <c r="F52" s="87"/>
      <c r="G52" s="33"/>
      <c r="H52" s="33"/>
      <c r="I52" s="33"/>
      <c r="J52" s="33"/>
      <c r="K52" s="33"/>
    </row>
    <row r="53" spans="2:11" ht="15">
      <c r="B53" s="33"/>
      <c r="C53" s="87"/>
      <c r="D53" s="87"/>
      <c r="E53" s="87"/>
      <c r="F53" s="87"/>
      <c r="G53" s="33"/>
      <c r="H53" s="33"/>
      <c r="I53" s="33"/>
      <c r="J53" s="33"/>
      <c r="K53" s="33"/>
    </row>
    <row r="54" spans="2:11" ht="15">
      <c r="B54" s="33"/>
      <c r="C54" s="87"/>
      <c r="D54" s="87"/>
      <c r="E54" s="87"/>
      <c r="F54" s="87"/>
      <c r="G54" s="33"/>
      <c r="H54" s="33"/>
      <c r="I54" s="33"/>
      <c r="J54" s="33"/>
      <c r="K54" s="33"/>
    </row>
    <row r="55" spans="2:11" ht="15">
      <c r="B55" s="33"/>
      <c r="C55" s="87"/>
      <c r="D55" s="87"/>
      <c r="E55" s="87"/>
      <c r="F55" s="87"/>
      <c r="G55" s="33"/>
      <c r="H55" s="33"/>
      <c r="I55" s="33"/>
      <c r="J55" s="33"/>
      <c r="K55" s="33"/>
    </row>
    <row r="56" spans="2:11" ht="15">
      <c r="B56" s="33"/>
      <c r="C56" s="87"/>
      <c r="D56" s="87"/>
      <c r="E56" s="87"/>
      <c r="F56" s="87"/>
      <c r="G56" s="33"/>
      <c r="H56" s="33"/>
      <c r="I56" s="33"/>
      <c r="J56" s="33"/>
      <c r="K56" s="33"/>
    </row>
  </sheetData>
  <sheetProtection/>
  <mergeCells count="25">
    <mergeCell ref="B33:C33"/>
    <mergeCell ref="G33:H33"/>
    <mergeCell ref="H19:H20"/>
    <mergeCell ref="B29:C29"/>
    <mergeCell ref="G29:H29"/>
    <mergeCell ref="B30:C30"/>
    <mergeCell ref="G30:H30"/>
    <mergeCell ref="B32:C32"/>
    <mergeCell ref="G32:H32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:I1"/>
    <mergeCell ref="F2:I2"/>
    <mergeCell ref="F3:H3"/>
    <mergeCell ref="F4:H4"/>
    <mergeCell ref="C6:H6"/>
    <mergeCell ref="C8:H8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130" workbookViewId="0" topLeftCell="A28">
      <selection activeCell="I182" sqref="I182"/>
    </sheetView>
  </sheetViews>
  <sheetFormatPr defaultColWidth="9.140625" defaultRowHeight="15"/>
  <cols>
    <col min="1" max="1" width="2.00390625" style="340" customWidth="1"/>
    <col min="2" max="2" width="2.421875" style="340" customWidth="1"/>
    <col min="3" max="3" width="2.57421875" style="340" customWidth="1"/>
    <col min="4" max="4" width="2.421875" style="340" customWidth="1"/>
    <col min="5" max="5" width="2.8515625" style="340" customWidth="1"/>
    <col min="6" max="6" width="2.421875" style="340" customWidth="1"/>
    <col min="7" max="7" width="30.00390625" style="340" customWidth="1"/>
    <col min="8" max="8" width="3.57421875" style="340" customWidth="1"/>
    <col min="9" max="9" width="9.8515625" style="340" customWidth="1"/>
    <col min="10" max="10" width="9.57421875" style="340" customWidth="1"/>
    <col min="11" max="11" width="9.00390625" style="340" customWidth="1"/>
    <col min="12" max="16384" width="9.140625" style="340" customWidth="1"/>
  </cols>
  <sheetData>
    <row r="1" spans="9:14" ht="12.75">
      <c r="I1" s="549" t="s">
        <v>494</v>
      </c>
      <c r="J1" s="550"/>
      <c r="K1" s="550"/>
      <c r="L1" s="550"/>
      <c r="M1" s="363"/>
      <c r="N1" s="363"/>
    </row>
    <row r="2" spans="9:14" ht="12.75">
      <c r="I2" s="549" t="s">
        <v>1</v>
      </c>
      <c r="J2" s="550"/>
      <c r="K2" s="550"/>
      <c r="L2" s="550"/>
      <c r="M2" s="363"/>
      <c r="N2" s="363"/>
    </row>
    <row r="3" spans="9:14" ht="12.75">
      <c r="I3" s="551" t="s">
        <v>2</v>
      </c>
      <c r="J3" s="550"/>
      <c r="K3" s="550"/>
      <c r="L3" s="550"/>
      <c r="M3" s="392"/>
      <c r="N3" s="392"/>
    </row>
    <row r="4" spans="9:14" ht="12.75">
      <c r="I4" s="551" t="s">
        <v>4</v>
      </c>
      <c r="J4" s="550"/>
      <c r="K4" s="550"/>
      <c r="L4" s="550"/>
      <c r="M4" s="392"/>
      <c r="N4" s="392"/>
    </row>
    <row r="5" spans="9:14" ht="14.25" customHeight="1">
      <c r="I5" s="523" t="s">
        <v>493</v>
      </c>
      <c r="J5" s="524"/>
      <c r="K5" s="524"/>
      <c r="L5" s="524"/>
      <c r="M5" s="392"/>
      <c r="N5" s="392"/>
    </row>
    <row r="6" spans="1:12" ht="14.25" customHeight="1">
      <c r="A6" s="346"/>
      <c r="B6" s="346"/>
      <c r="C6" s="346"/>
      <c r="D6" s="346"/>
      <c r="E6" s="346"/>
      <c r="F6" s="346"/>
      <c r="G6" s="346"/>
      <c r="H6" s="346"/>
      <c r="I6" s="391"/>
      <c r="J6" s="391"/>
      <c r="K6" s="391"/>
      <c r="L6" s="391"/>
    </row>
    <row r="7" spans="1:13" ht="12.75">
      <c r="A7" s="346"/>
      <c r="B7" s="346"/>
      <c r="C7" s="558" t="s">
        <v>6</v>
      </c>
      <c r="D7" s="559"/>
      <c r="E7" s="559"/>
      <c r="F7" s="559"/>
      <c r="G7" s="559"/>
      <c r="H7" s="559"/>
      <c r="I7" s="559"/>
      <c r="J7" s="559"/>
      <c r="K7" s="559"/>
      <c r="L7" s="559"/>
      <c r="M7" s="345"/>
    </row>
    <row r="8" spans="1:13" ht="12.75">
      <c r="A8" s="346"/>
      <c r="B8" s="346"/>
      <c r="C8" s="525" t="s">
        <v>492</v>
      </c>
      <c r="D8" s="526"/>
      <c r="E8" s="526"/>
      <c r="F8" s="526"/>
      <c r="G8" s="526"/>
      <c r="H8" s="526"/>
      <c r="I8" s="526"/>
      <c r="J8" s="526"/>
      <c r="K8" s="526"/>
      <c r="L8" s="526"/>
      <c r="M8" s="390"/>
    </row>
    <row r="9" spans="1:12" ht="12.75">
      <c r="A9" s="346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</row>
    <row r="10" spans="1:13" ht="12.75">
      <c r="A10" s="346"/>
      <c r="B10" s="346"/>
      <c r="C10" s="346"/>
      <c r="D10" s="346"/>
      <c r="E10" s="560" t="s">
        <v>491</v>
      </c>
      <c r="F10" s="561"/>
      <c r="G10" s="561"/>
      <c r="H10" s="561"/>
      <c r="I10" s="561"/>
      <c r="J10" s="561"/>
      <c r="K10" s="561"/>
      <c r="L10" s="561"/>
      <c r="M10" s="561"/>
    </row>
    <row r="11" spans="1:12" ht="12.75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2" ht="12.75">
      <c r="A12" s="346"/>
      <c r="B12" s="346"/>
      <c r="C12" s="346"/>
      <c r="D12" s="346"/>
      <c r="E12" s="346"/>
      <c r="F12" s="346"/>
      <c r="G12" s="528" t="s">
        <v>490</v>
      </c>
      <c r="H12" s="528"/>
      <c r="I12" s="529"/>
      <c r="J12" s="529"/>
      <c r="K12" s="529"/>
      <c r="L12" s="346"/>
    </row>
    <row r="13" spans="1:12" ht="12.7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</row>
    <row r="14" spans="1:12" ht="12.75">
      <c r="A14" s="346"/>
      <c r="B14" s="346"/>
      <c r="C14" s="346"/>
      <c r="D14" s="346"/>
      <c r="E14" s="346"/>
      <c r="F14" s="346"/>
      <c r="G14" s="530" t="s">
        <v>10</v>
      </c>
      <c r="H14" s="530"/>
      <c r="I14" s="531"/>
      <c r="J14" s="531"/>
      <c r="K14" s="531"/>
      <c r="L14" s="346"/>
    </row>
    <row r="15" spans="1:12" ht="12.75">
      <c r="A15" s="346"/>
      <c r="B15" s="346"/>
      <c r="C15" s="346"/>
      <c r="D15" s="346"/>
      <c r="E15" s="346"/>
      <c r="F15" s="346"/>
      <c r="G15" s="389" t="s">
        <v>11</v>
      </c>
      <c r="H15" s="389"/>
      <c r="I15" s="388"/>
      <c r="J15" s="388"/>
      <c r="K15" s="388"/>
      <c r="L15" s="346"/>
    </row>
    <row r="16" spans="1:12" ht="12.75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</row>
    <row r="17" spans="1:12" ht="12.75">
      <c r="A17" s="346"/>
      <c r="B17" s="346"/>
      <c r="C17" s="346"/>
      <c r="D17" s="346"/>
      <c r="E17" s="346"/>
      <c r="F17" s="346"/>
      <c r="G17" s="527" t="s">
        <v>489</v>
      </c>
      <c r="H17" s="527"/>
      <c r="I17" s="527"/>
      <c r="J17" s="527"/>
      <c r="K17" s="346"/>
      <c r="L17" s="346"/>
    </row>
    <row r="18" spans="1:12" ht="12.75">
      <c r="A18" s="346"/>
      <c r="B18" s="346"/>
      <c r="C18" s="346"/>
      <c r="D18" s="346"/>
      <c r="E18" s="346"/>
      <c r="F18" s="346"/>
      <c r="G18" s="562" t="s">
        <v>488</v>
      </c>
      <c r="H18" s="562"/>
      <c r="I18" s="524"/>
      <c r="J18" s="524"/>
      <c r="K18" s="524"/>
      <c r="L18" s="346"/>
    </row>
    <row r="19" spans="1:12" ht="12.75">
      <c r="A19" s="346"/>
      <c r="B19" s="346"/>
      <c r="C19" s="346"/>
      <c r="D19" s="346"/>
      <c r="E19" s="346"/>
      <c r="F19" s="346"/>
      <c r="G19" s="346" t="s">
        <v>487</v>
      </c>
      <c r="H19" s="346"/>
      <c r="I19" s="346"/>
      <c r="J19" s="346"/>
      <c r="K19" s="346"/>
      <c r="L19" s="346"/>
    </row>
    <row r="20" spans="1:12" ht="12.7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 t="s">
        <v>16</v>
      </c>
    </row>
    <row r="21" spans="1:12" ht="12.75">
      <c r="A21" s="346"/>
      <c r="B21" s="346"/>
      <c r="C21" s="346"/>
      <c r="D21" s="346"/>
      <c r="E21" s="346"/>
      <c r="F21" s="346"/>
      <c r="G21" s="346"/>
      <c r="H21" s="346"/>
      <c r="I21" s="544" t="s">
        <v>486</v>
      </c>
      <c r="J21" s="545"/>
      <c r="K21" s="546"/>
      <c r="L21" s="386"/>
    </row>
    <row r="22" spans="1:12" ht="12.75">
      <c r="A22" s="346"/>
      <c r="B22" s="346"/>
      <c r="C22" s="346"/>
      <c r="D22" s="346"/>
      <c r="E22" s="346"/>
      <c r="F22" s="346"/>
      <c r="G22" s="346"/>
      <c r="H22" s="346"/>
      <c r="I22" s="544" t="s">
        <v>18</v>
      </c>
      <c r="J22" s="545"/>
      <c r="K22" s="546"/>
      <c r="L22" s="387"/>
    </row>
    <row r="23" spans="1:12" ht="12.75">
      <c r="A23" s="346"/>
      <c r="B23" s="346"/>
      <c r="C23" s="346"/>
      <c r="D23" s="346"/>
      <c r="E23" s="346"/>
      <c r="F23" s="346"/>
      <c r="G23" s="346"/>
      <c r="H23" s="346"/>
      <c r="I23" s="552" t="s">
        <v>19</v>
      </c>
      <c r="J23" s="553"/>
      <c r="K23" s="554"/>
      <c r="L23" s="386" t="s">
        <v>20</v>
      </c>
    </row>
    <row r="24" spans="1:12" ht="12.7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 t="s">
        <v>306</v>
      </c>
    </row>
    <row r="25" spans="1:12" ht="9" customHeight="1">
      <c r="A25" s="532" t="s">
        <v>26</v>
      </c>
      <c r="B25" s="533"/>
      <c r="C25" s="533"/>
      <c r="D25" s="533"/>
      <c r="E25" s="533"/>
      <c r="F25" s="534"/>
      <c r="G25" s="541" t="s">
        <v>27</v>
      </c>
      <c r="H25" s="532" t="s">
        <v>485</v>
      </c>
      <c r="I25" s="359" t="s">
        <v>484</v>
      </c>
      <c r="J25" s="382"/>
      <c r="K25" s="382"/>
      <c r="L25" s="358"/>
    </row>
    <row r="26" spans="1:12" ht="9.75" customHeight="1">
      <c r="A26" s="535"/>
      <c r="B26" s="536"/>
      <c r="C26" s="536"/>
      <c r="D26" s="536"/>
      <c r="E26" s="536"/>
      <c r="F26" s="537"/>
      <c r="G26" s="542"/>
      <c r="H26" s="535"/>
      <c r="I26" s="385" t="s">
        <v>328</v>
      </c>
      <c r="J26" s="384"/>
      <c r="K26" s="384"/>
      <c r="L26" s="383"/>
    </row>
    <row r="27" spans="1:12" ht="11.25" customHeight="1">
      <c r="A27" s="535"/>
      <c r="B27" s="536"/>
      <c r="C27" s="536"/>
      <c r="D27" s="536"/>
      <c r="E27" s="536"/>
      <c r="F27" s="537"/>
      <c r="G27" s="542"/>
      <c r="H27" s="535"/>
      <c r="I27" s="557" t="s">
        <v>431</v>
      </c>
      <c r="J27" s="359" t="s">
        <v>430</v>
      </c>
      <c r="K27" s="382"/>
      <c r="L27" s="358"/>
    </row>
    <row r="28" spans="1:12" ht="14.25" customHeight="1">
      <c r="A28" s="535"/>
      <c r="B28" s="536"/>
      <c r="C28" s="536"/>
      <c r="D28" s="536"/>
      <c r="E28" s="536"/>
      <c r="F28" s="537"/>
      <c r="G28" s="542"/>
      <c r="H28" s="535"/>
      <c r="I28" s="555"/>
      <c r="J28" s="557" t="s">
        <v>483</v>
      </c>
      <c r="K28" s="359" t="s">
        <v>482</v>
      </c>
      <c r="L28" s="358"/>
    </row>
    <row r="29" spans="1:12" ht="12.75" customHeight="1">
      <c r="A29" s="538"/>
      <c r="B29" s="539"/>
      <c r="C29" s="539"/>
      <c r="D29" s="539"/>
      <c r="E29" s="539"/>
      <c r="F29" s="540"/>
      <c r="G29" s="543"/>
      <c r="H29" s="538"/>
      <c r="I29" s="556"/>
      <c r="J29" s="556"/>
      <c r="K29" s="377" t="s">
        <v>481</v>
      </c>
      <c r="L29" s="377" t="s">
        <v>480</v>
      </c>
    </row>
    <row r="30" spans="1:12" ht="9.75" customHeight="1">
      <c r="A30" s="381">
        <v>1</v>
      </c>
      <c r="B30" s="380"/>
      <c r="C30" s="380"/>
      <c r="D30" s="380"/>
      <c r="E30" s="380"/>
      <c r="F30" s="379"/>
      <c r="G30" s="378">
        <v>2</v>
      </c>
      <c r="H30" s="378">
        <v>3</v>
      </c>
      <c r="I30" s="377">
        <v>4</v>
      </c>
      <c r="J30" s="377">
        <v>5</v>
      </c>
      <c r="K30" s="377">
        <v>6</v>
      </c>
      <c r="L30" s="376">
        <v>7</v>
      </c>
    </row>
    <row r="31" spans="1:12" ht="12.75">
      <c r="A31" s="355">
        <v>2</v>
      </c>
      <c r="B31" s="375"/>
      <c r="C31" s="375"/>
      <c r="D31" s="375"/>
      <c r="E31" s="375"/>
      <c r="F31" s="375"/>
      <c r="G31" s="374" t="s">
        <v>37</v>
      </c>
      <c r="H31" s="373">
        <v>1</v>
      </c>
      <c r="I31" s="371">
        <f>I32+I39+I56+I73+I78+I90+I102+I113+I120</f>
        <v>193.32999999999998</v>
      </c>
      <c r="J31" s="371">
        <f>J32+J39+J56+J73+J78+J90+J102+J113+J120</f>
        <v>17286.08</v>
      </c>
      <c r="K31" s="372">
        <f>K32+K39</f>
        <v>0</v>
      </c>
      <c r="L31" s="371">
        <f>L32+L39+L56+L73+L78+L90+L102+L113+L120</f>
        <v>0</v>
      </c>
    </row>
    <row r="32" spans="1:12" ht="14.25" customHeight="1">
      <c r="A32" s="353">
        <v>2</v>
      </c>
      <c r="B32" s="353">
        <v>1</v>
      </c>
      <c r="C32" s="364"/>
      <c r="D32" s="364"/>
      <c r="E32" s="364"/>
      <c r="F32" s="364"/>
      <c r="G32" s="352" t="s">
        <v>479</v>
      </c>
      <c r="H32" s="348">
        <v>2</v>
      </c>
      <c r="I32" s="347">
        <f>I34+I36+I38</f>
        <v>0</v>
      </c>
      <c r="J32" s="347">
        <f>J34+J36+J38</f>
        <v>6684.98</v>
      </c>
      <c r="K32" s="347">
        <f>K34+K36</f>
        <v>0</v>
      </c>
      <c r="L32" s="347">
        <f>L37</f>
        <v>0</v>
      </c>
    </row>
    <row r="33" spans="1:12" ht="12.75">
      <c r="A33" s="364">
        <v>2</v>
      </c>
      <c r="B33" s="364">
        <v>1</v>
      </c>
      <c r="C33" s="364">
        <v>1</v>
      </c>
      <c r="D33" s="364"/>
      <c r="E33" s="364"/>
      <c r="F33" s="364"/>
      <c r="G33" s="367" t="s">
        <v>39</v>
      </c>
      <c r="H33" s="366">
        <v>3</v>
      </c>
      <c r="I33" s="368">
        <f>I34+I36</f>
        <v>0</v>
      </c>
      <c r="J33" s="368">
        <f>J34+J36</f>
        <v>6581.11</v>
      </c>
      <c r="K33" s="368">
        <f>K34+K36</f>
        <v>0</v>
      </c>
      <c r="L33" s="364" t="s">
        <v>433</v>
      </c>
    </row>
    <row r="34" spans="1:12" ht="12.75">
      <c r="A34" s="364">
        <v>2</v>
      </c>
      <c r="B34" s="364">
        <v>1</v>
      </c>
      <c r="C34" s="364">
        <v>1</v>
      </c>
      <c r="D34" s="364">
        <v>1</v>
      </c>
      <c r="E34" s="364">
        <v>1</v>
      </c>
      <c r="F34" s="364">
        <v>1</v>
      </c>
      <c r="G34" s="367" t="s">
        <v>478</v>
      </c>
      <c r="H34" s="366">
        <v>4</v>
      </c>
      <c r="I34" s="365"/>
      <c r="J34" s="365">
        <v>6581.11</v>
      </c>
      <c r="K34" s="365"/>
      <c r="L34" s="364" t="s">
        <v>433</v>
      </c>
    </row>
    <row r="35" spans="1:12" ht="14.25" customHeight="1">
      <c r="A35" s="364"/>
      <c r="B35" s="364"/>
      <c r="C35" s="364"/>
      <c r="D35" s="364"/>
      <c r="E35" s="364"/>
      <c r="F35" s="364"/>
      <c r="G35" s="367" t="s">
        <v>477</v>
      </c>
      <c r="H35" s="366">
        <v>5</v>
      </c>
      <c r="I35" s="365"/>
      <c r="J35" s="365">
        <v>1178.88</v>
      </c>
      <c r="K35" s="365"/>
      <c r="L35" s="364" t="s">
        <v>433</v>
      </c>
    </row>
    <row r="36" spans="1:12" ht="12.75" hidden="1" collapsed="1">
      <c r="A36" s="364">
        <v>2</v>
      </c>
      <c r="B36" s="364">
        <v>1</v>
      </c>
      <c r="C36" s="364">
        <v>1</v>
      </c>
      <c r="D36" s="364">
        <v>1</v>
      </c>
      <c r="E36" s="364">
        <v>2</v>
      </c>
      <c r="F36" s="364">
        <v>1</v>
      </c>
      <c r="G36" s="367" t="s">
        <v>41</v>
      </c>
      <c r="H36" s="366">
        <v>6</v>
      </c>
      <c r="I36" s="365"/>
      <c r="J36" s="365"/>
      <c r="K36" s="365"/>
      <c r="L36" s="364" t="s">
        <v>433</v>
      </c>
    </row>
    <row r="37" spans="1:12" ht="12.75">
      <c r="A37" s="364">
        <v>2</v>
      </c>
      <c r="B37" s="364">
        <v>1</v>
      </c>
      <c r="C37" s="364">
        <v>2</v>
      </c>
      <c r="D37" s="364"/>
      <c r="E37" s="364"/>
      <c r="F37" s="364"/>
      <c r="G37" s="367" t="s">
        <v>476</v>
      </c>
      <c r="H37" s="366">
        <v>7</v>
      </c>
      <c r="I37" s="368">
        <f>I38</f>
        <v>0</v>
      </c>
      <c r="J37" s="368">
        <f>J38</f>
        <v>103.87</v>
      </c>
      <c r="K37" s="364" t="s">
        <v>433</v>
      </c>
      <c r="L37" s="368">
        <f>L38</f>
        <v>0</v>
      </c>
    </row>
    <row r="38" spans="1:12" ht="12.75">
      <c r="A38" s="364">
        <v>2</v>
      </c>
      <c r="B38" s="364">
        <v>1</v>
      </c>
      <c r="C38" s="364">
        <v>2</v>
      </c>
      <c r="D38" s="364">
        <v>1</v>
      </c>
      <c r="E38" s="364">
        <v>1</v>
      </c>
      <c r="F38" s="364">
        <v>1</v>
      </c>
      <c r="G38" s="367" t="s">
        <v>476</v>
      </c>
      <c r="H38" s="366">
        <v>8</v>
      </c>
      <c r="I38" s="365"/>
      <c r="J38" s="365">
        <v>103.87</v>
      </c>
      <c r="K38" s="364" t="s">
        <v>433</v>
      </c>
      <c r="L38" s="369"/>
    </row>
    <row r="39" spans="1:12" ht="15" customHeight="1">
      <c r="A39" s="353">
        <v>2</v>
      </c>
      <c r="B39" s="353">
        <v>2</v>
      </c>
      <c r="C39" s="364"/>
      <c r="D39" s="364"/>
      <c r="E39" s="364"/>
      <c r="F39" s="364"/>
      <c r="G39" s="352" t="s">
        <v>475</v>
      </c>
      <c r="H39" s="348">
        <v>9</v>
      </c>
      <c r="I39" s="347">
        <f>I40</f>
        <v>193.32999999999998</v>
      </c>
      <c r="J39" s="347">
        <f>J40</f>
        <v>10601.1</v>
      </c>
      <c r="K39" s="347">
        <f>K40</f>
        <v>0</v>
      </c>
      <c r="L39" s="347">
        <f>L40</f>
        <v>0</v>
      </c>
    </row>
    <row r="40" spans="1:12" ht="14.25" customHeight="1">
      <c r="A40" s="364">
        <v>2</v>
      </c>
      <c r="B40" s="364">
        <v>2</v>
      </c>
      <c r="C40" s="364">
        <v>1</v>
      </c>
      <c r="D40" s="364"/>
      <c r="E40" s="364"/>
      <c r="F40" s="364"/>
      <c r="G40" s="367" t="s">
        <v>475</v>
      </c>
      <c r="H40" s="366">
        <v>10</v>
      </c>
      <c r="I40" s="368">
        <f>I41+I42+I43+I44+I45+I46+I47+I48+I49+I50+I51+I52+I53+I54+I55</f>
        <v>193.32999999999998</v>
      </c>
      <c r="J40" s="368">
        <f>J41+J42+J43+J44+J45+J46+J47+J48+J49+J50+J51+J52+J53+J54+J55</f>
        <v>10601.1</v>
      </c>
      <c r="K40" s="368">
        <f>K46</f>
        <v>0</v>
      </c>
      <c r="L40" s="368">
        <f>L41+L42+L43+L44+L45+L47+L48+L49+L50+L51+L52+L53+L54+L55</f>
        <v>0</v>
      </c>
    </row>
    <row r="41" spans="1:12" ht="12.75" hidden="1" collapsed="1">
      <c r="A41" s="364">
        <v>2</v>
      </c>
      <c r="B41" s="364">
        <v>2</v>
      </c>
      <c r="C41" s="364">
        <v>1</v>
      </c>
      <c r="D41" s="364">
        <v>1</v>
      </c>
      <c r="E41" s="364">
        <v>1</v>
      </c>
      <c r="F41" s="364">
        <v>1</v>
      </c>
      <c r="G41" s="367" t="s">
        <v>44</v>
      </c>
      <c r="H41" s="366">
        <v>11</v>
      </c>
      <c r="I41" s="365"/>
      <c r="J41" s="365"/>
      <c r="K41" s="364" t="s">
        <v>433</v>
      </c>
      <c r="L41" s="365"/>
    </row>
    <row r="42" spans="1:12" ht="22.5" customHeight="1" hidden="1" collapsed="1">
      <c r="A42" s="364">
        <v>2</v>
      </c>
      <c r="B42" s="364">
        <v>2</v>
      </c>
      <c r="C42" s="364">
        <v>1</v>
      </c>
      <c r="D42" s="364">
        <v>1</v>
      </c>
      <c r="E42" s="364">
        <v>1</v>
      </c>
      <c r="F42" s="364">
        <v>2</v>
      </c>
      <c r="G42" s="367" t="s">
        <v>45</v>
      </c>
      <c r="H42" s="366">
        <v>12</v>
      </c>
      <c r="I42" s="365"/>
      <c r="J42" s="365"/>
      <c r="K42" s="364" t="s">
        <v>433</v>
      </c>
      <c r="L42" s="365"/>
    </row>
    <row r="43" spans="1:12" ht="21.75" customHeight="1">
      <c r="A43" s="364">
        <v>2</v>
      </c>
      <c r="B43" s="364">
        <v>2</v>
      </c>
      <c r="C43" s="364">
        <v>1</v>
      </c>
      <c r="D43" s="364">
        <v>1</v>
      </c>
      <c r="E43" s="364">
        <v>1</v>
      </c>
      <c r="F43" s="364">
        <v>5</v>
      </c>
      <c r="G43" s="367" t="s">
        <v>46</v>
      </c>
      <c r="H43" s="366">
        <v>13</v>
      </c>
      <c r="I43" s="365">
        <v>72.13</v>
      </c>
      <c r="J43" s="365">
        <v>134.66</v>
      </c>
      <c r="K43" s="364" t="s">
        <v>433</v>
      </c>
      <c r="L43" s="365"/>
    </row>
    <row r="44" spans="1:12" ht="23.25" customHeight="1">
      <c r="A44" s="364">
        <v>2</v>
      </c>
      <c r="B44" s="364">
        <v>2</v>
      </c>
      <c r="C44" s="364">
        <v>1</v>
      </c>
      <c r="D44" s="364">
        <v>1</v>
      </c>
      <c r="E44" s="364">
        <v>1</v>
      </c>
      <c r="F44" s="364">
        <v>6</v>
      </c>
      <c r="G44" s="367" t="s">
        <v>474</v>
      </c>
      <c r="H44" s="366">
        <v>14</v>
      </c>
      <c r="I44" s="365"/>
      <c r="J44" s="365">
        <v>106</v>
      </c>
      <c r="K44" s="364" t="s">
        <v>433</v>
      </c>
      <c r="L44" s="365"/>
    </row>
    <row r="45" spans="1:12" ht="23.25" customHeight="1" hidden="1" collapsed="1">
      <c r="A45" s="364">
        <v>2</v>
      </c>
      <c r="B45" s="364">
        <v>2</v>
      </c>
      <c r="C45" s="364">
        <v>1</v>
      </c>
      <c r="D45" s="364">
        <v>1</v>
      </c>
      <c r="E45" s="364">
        <v>1</v>
      </c>
      <c r="F45" s="364">
        <v>7</v>
      </c>
      <c r="G45" s="367" t="s">
        <v>48</v>
      </c>
      <c r="H45" s="366">
        <v>15</v>
      </c>
      <c r="I45" s="365"/>
      <c r="J45" s="365"/>
      <c r="K45" s="364" t="s">
        <v>433</v>
      </c>
      <c r="L45" s="365"/>
    </row>
    <row r="46" spans="1:12" ht="12.75" customHeight="1">
      <c r="A46" s="364">
        <v>2</v>
      </c>
      <c r="B46" s="364">
        <v>2</v>
      </c>
      <c r="C46" s="364">
        <v>1</v>
      </c>
      <c r="D46" s="364">
        <v>1</v>
      </c>
      <c r="E46" s="364">
        <v>1</v>
      </c>
      <c r="F46" s="364">
        <v>11</v>
      </c>
      <c r="G46" s="367" t="s">
        <v>49</v>
      </c>
      <c r="H46" s="366">
        <v>16</v>
      </c>
      <c r="I46" s="365"/>
      <c r="J46" s="365">
        <v>70.27</v>
      </c>
      <c r="K46" s="365"/>
      <c r="L46" s="364" t="s">
        <v>433</v>
      </c>
    </row>
    <row r="47" spans="1:12" ht="15.75" customHeight="1" hidden="1" collapsed="1">
      <c r="A47" s="364">
        <v>2</v>
      </c>
      <c r="B47" s="364">
        <v>2</v>
      </c>
      <c r="C47" s="364">
        <v>1</v>
      </c>
      <c r="D47" s="364">
        <v>1</v>
      </c>
      <c r="E47" s="364">
        <v>1</v>
      </c>
      <c r="F47" s="364">
        <v>12</v>
      </c>
      <c r="G47" s="367" t="s">
        <v>50</v>
      </c>
      <c r="H47" s="366">
        <v>17</v>
      </c>
      <c r="I47" s="365"/>
      <c r="J47" s="365"/>
      <c r="K47" s="364" t="s">
        <v>433</v>
      </c>
      <c r="L47" s="365"/>
    </row>
    <row r="48" spans="1:12" ht="22.5" customHeight="1" hidden="1" collapsed="1">
      <c r="A48" s="364">
        <v>2</v>
      </c>
      <c r="B48" s="364">
        <v>2</v>
      </c>
      <c r="C48" s="364">
        <v>1</v>
      </c>
      <c r="D48" s="364">
        <v>1</v>
      </c>
      <c r="E48" s="364">
        <v>1</v>
      </c>
      <c r="F48" s="364">
        <v>14</v>
      </c>
      <c r="G48" s="367" t="s">
        <v>473</v>
      </c>
      <c r="H48" s="366">
        <v>18</v>
      </c>
      <c r="I48" s="365"/>
      <c r="J48" s="365"/>
      <c r="K48" s="364" t="s">
        <v>433</v>
      </c>
      <c r="L48" s="365"/>
    </row>
    <row r="49" spans="1:12" ht="24" customHeight="1" hidden="1" collapsed="1">
      <c r="A49" s="364">
        <v>2</v>
      </c>
      <c r="B49" s="364">
        <v>2</v>
      </c>
      <c r="C49" s="364">
        <v>1</v>
      </c>
      <c r="D49" s="364">
        <v>1</v>
      </c>
      <c r="E49" s="364">
        <v>1</v>
      </c>
      <c r="F49" s="364">
        <v>15</v>
      </c>
      <c r="G49" s="367" t="s">
        <v>52</v>
      </c>
      <c r="H49" s="366">
        <v>19</v>
      </c>
      <c r="I49" s="365"/>
      <c r="J49" s="365"/>
      <c r="K49" s="364" t="s">
        <v>433</v>
      </c>
      <c r="L49" s="365"/>
    </row>
    <row r="50" spans="1:12" ht="12.75" hidden="1" collapsed="1">
      <c r="A50" s="364">
        <v>2</v>
      </c>
      <c r="B50" s="364">
        <v>2</v>
      </c>
      <c r="C50" s="364">
        <v>1</v>
      </c>
      <c r="D50" s="364">
        <v>1</v>
      </c>
      <c r="E50" s="364">
        <v>1</v>
      </c>
      <c r="F50" s="364">
        <v>16</v>
      </c>
      <c r="G50" s="367" t="s">
        <v>53</v>
      </c>
      <c r="H50" s="366">
        <v>20</v>
      </c>
      <c r="I50" s="365"/>
      <c r="J50" s="365"/>
      <c r="K50" s="364" t="s">
        <v>433</v>
      </c>
      <c r="L50" s="365"/>
    </row>
    <row r="51" spans="1:12" ht="22.5" customHeight="1" hidden="1" collapsed="1">
      <c r="A51" s="364">
        <v>2</v>
      </c>
      <c r="B51" s="364">
        <v>2</v>
      </c>
      <c r="C51" s="364">
        <v>1</v>
      </c>
      <c r="D51" s="364">
        <v>1</v>
      </c>
      <c r="E51" s="364">
        <v>1</v>
      </c>
      <c r="F51" s="364">
        <v>17</v>
      </c>
      <c r="G51" s="367" t="s">
        <v>54</v>
      </c>
      <c r="H51" s="366">
        <v>21</v>
      </c>
      <c r="I51" s="365"/>
      <c r="J51" s="365"/>
      <c r="K51" s="364" t="s">
        <v>433</v>
      </c>
      <c r="L51" s="365"/>
    </row>
    <row r="52" spans="1:12" ht="17.25" customHeight="1">
      <c r="A52" s="364">
        <v>2</v>
      </c>
      <c r="B52" s="364">
        <v>2</v>
      </c>
      <c r="C52" s="364">
        <v>1</v>
      </c>
      <c r="D52" s="364">
        <v>1</v>
      </c>
      <c r="E52" s="364">
        <v>1</v>
      </c>
      <c r="F52" s="364">
        <v>20</v>
      </c>
      <c r="G52" s="367" t="s">
        <v>55</v>
      </c>
      <c r="H52" s="366">
        <v>22</v>
      </c>
      <c r="I52" s="365">
        <v>121.2</v>
      </c>
      <c r="J52" s="365">
        <v>117.26</v>
      </c>
      <c r="K52" s="364" t="s">
        <v>433</v>
      </c>
      <c r="L52" s="365"/>
    </row>
    <row r="53" spans="1:12" ht="24" customHeight="1">
      <c r="A53" s="364">
        <v>2</v>
      </c>
      <c r="B53" s="364">
        <v>2</v>
      </c>
      <c r="C53" s="364">
        <v>1</v>
      </c>
      <c r="D53" s="364">
        <v>1</v>
      </c>
      <c r="E53" s="364">
        <v>1</v>
      </c>
      <c r="F53" s="364">
        <v>21</v>
      </c>
      <c r="G53" s="367" t="s">
        <v>56</v>
      </c>
      <c r="H53" s="366">
        <v>23</v>
      </c>
      <c r="I53" s="365"/>
      <c r="J53" s="365">
        <v>115.88</v>
      </c>
      <c r="K53" s="364" t="s">
        <v>433</v>
      </c>
      <c r="L53" s="365"/>
    </row>
    <row r="54" spans="1:12" ht="12.75">
      <c r="A54" s="364">
        <v>2</v>
      </c>
      <c r="B54" s="364">
        <v>2</v>
      </c>
      <c r="C54" s="364">
        <v>1</v>
      </c>
      <c r="D54" s="364">
        <v>1</v>
      </c>
      <c r="E54" s="364">
        <v>1</v>
      </c>
      <c r="F54" s="364">
        <v>22</v>
      </c>
      <c r="G54" s="367" t="s">
        <v>57</v>
      </c>
      <c r="H54" s="366">
        <v>24</v>
      </c>
      <c r="I54" s="365"/>
      <c r="J54" s="365">
        <v>70.46</v>
      </c>
      <c r="K54" s="364" t="s">
        <v>433</v>
      </c>
      <c r="L54" s="365"/>
    </row>
    <row r="55" spans="1:12" ht="18" customHeight="1">
      <c r="A55" s="364">
        <v>2</v>
      </c>
      <c r="B55" s="364">
        <v>2</v>
      </c>
      <c r="C55" s="364">
        <v>1</v>
      </c>
      <c r="D55" s="364">
        <v>1</v>
      </c>
      <c r="E55" s="364">
        <v>1</v>
      </c>
      <c r="F55" s="364">
        <v>30</v>
      </c>
      <c r="G55" s="367" t="s">
        <v>58</v>
      </c>
      <c r="H55" s="366">
        <v>25</v>
      </c>
      <c r="I55" s="365"/>
      <c r="J55" s="365">
        <v>9986.57</v>
      </c>
      <c r="K55" s="364" t="s">
        <v>433</v>
      </c>
      <c r="L55" s="365"/>
    </row>
    <row r="56" spans="1:12" ht="12.75" hidden="1" collapsed="1">
      <c r="A56" s="353">
        <v>2</v>
      </c>
      <c r="B56" s="353">
        <v>3</v>
      </c>
      <c r="C56" s="353"/>
      <c r="D56" s="353"/>
      <c r="E56" s="353"/>
      <c r="F56" s="353"/>
      <c r="G56" s="352" t="s">
        <v>59</v>
      </c>
      <c r="H56" s="348">
        <v>26</v>
      </c>
      <c r="I56" s="347">
        <f>I57+I70</f>
        <v>0</v>
      </c>
      <c r="J56" s="347">
        <f>J57+J70</f>
        <v>0</v>
      </c>
      <c r="K56" s="364" t="s">
        <v>433</v>
      </c>
      <c r="L56" s="347">
        <f>L57+L70</f>
        <v>0</v>
      </c>
    </row>
    <row r="57" spans="1:12" ht="12.75" hidden="1" collapsed="1">
      <c r="A57" s="364">
        <v>2</v>
      </c>
      <c r="B57" s="364">
        <v>3</v>
      </c>
      <c r="C57" s="364">
        <v>1</v>
      </c>
      <c r="D57" s="364"/>
      <c r="E57" s="364"/>
      <c r="F57" s="364"/>
      <c r="G57" s="367" t="s">
        <v>59</v>
      </c>
      <c r="H57" s="366">
        <v>27</v>
      </c>
      <c r="I57" s="368">
        <f>I58+I62+I66</f>
        <v>0</v>
      </c>
      <c r="J57" s="368">
        <f>J58+J62+J66</f>
        <v>0</v>
      </c>
      <c r="K57" s="364" t="s">
        <v>433</v>
      </c>
      <c r="L57" s="368">
        <f>L58+L62+L66</f>
        <v>0</v>
      </c>
    </row>
    <row r="58" spans="1:12" ht="12.75" hidden="1" collapsed="1">
      <c r="A58" s="364">
        <v>2</v>
      </c>
      <c r="B58" s="364">
        <v>3</v>
      </c>
      <c r="C58" s="364">
        <v>1</v>
      </c>
      <c r="D58" s="364">
        <v>1</v>
      </c>
      <c r="E58" s="364"/>
      <c r="F58" s="364"/>
      <c r="G58" s="367" t="s">
        <v>61</v>
      </c>
      <c r="H58" s="366">
        <v>28</v>
      </c>
      <c r="I58" s="368">
        <f>I59+I60+I61</f>
        <v>0</v>
      </c>
      <c r="J58" s="368">
        <f>J59+J60+J61</f>
        <v>0</v>
      </c>
      <c r="K58" s="364" t="s">
        <v>433</v>
      </c>
      <c r="L58" s="368">
        <f>L59+L60+L61</f>
        <v>0</v>
      </c>
    </row>
    <row r="59" spans="1:12" ht="16.5" customHeight="1" hidden="1" collapsed="1">
      <c r="A59" s="364">
        <v>2</v>
      </c>
      <c r="B59" s="364">
        <v>3</v>
      </c>
      <c r="C59" s="364">
        <v>1</v>
      </c>
      <c r="D59" s="364">
        <v>1</v>
      </c>
      <c r="E59" s="364">
        <v>1</v>
      </c>
      <c r="F59" s="364">
        <v>1</v>
      </c>
      <c r="G59" s="367" t="s">
        <v>62</v>
      </c>
      <c r="H59" s="366">
        <v>29</v>
      </c>
      <c r="I59" s="365"/>
      <c r="J59" s="365"/>
      <c r="K59" s="364" t="s">
        <v>433</v>
      </c>
      <c r="L59" s="365"/>
    </row>
    <row r="60" spans="1:12" ht="15" customHeight="1" hidden="1" collapsed="1">
      <c r="A60" s="364">
        <v>2</v>
      </c>
      <c r="B60" s="364">
        <v>3</v>
      </c>
      <c r="C60" s="364">
        <v>1</v>
      </c>
      <c r="D60" s="364">
        <v>1</v>
      </c>
      <c r="E60" s="364">
        <v>1</v>
      </c>
      <c r="F60" s="364">
        <v>2</v>
      </c>
      <c r="G60" s="367" t="s">
        <v>63</v>
      </c>
      <c r="H60" s="366">
        <v>30</v>
      </c>
      <c r="I60" s="365"/>
      <c r="J60" s="365"/>
      <c r="K60" s="364" t="s">
        <v>433</v>
      </c>
      <c r="L60" s="365"/>
    </row>
    <row r="61" spans="1:12" ht="16.5" customHeight="1" hidden="1" collapsed="1">
      <c r="A61" s="364">
        <v>2</v>
      </c>
      <c r="B61" s="364">
        <v>3</v>
      </c>
      <c r="C61" s="364">
        <v>1</v>
      </c>
      <c r="D61" s="364">
        <v>1</v>
      </c>
      <c r="E61" s="364">
        <v>1</v>
      </c>
      <c r="F61" s="364">
        <v>3</v>
      </c>
      <c r="G61" s="367" t="s">
        <v>471</v>
      </c>
      <c r="H61" s="366">
        <v>31</v>
      </c>
      <c r="I61" s="365"/>
      <c r="J61" s="365"/>
      <c r="K61" s="364" t="s">
        <v>433</v>
      </c>
      <c r="L61" s="365"/>
    </row>
    <row r="62" spans="1:12" ht="21.75" customHeight="1" hidden="1" collapsed="1">
      <c r="A62" s="364">
        <v>2</v>
      </c>
      <c r="B62" s="364">
        <v>3</v>
      </c>
      <c r="C62" s="364">
        <v>1</v>
      </c>
      <c r="D62" s="364">
        <v>2</v>
      </c>
      <c r="E62" s="364"/>
      <c r="F62" s="364"/>
      <c r="G62" s="367" t="s">
        <v>472</v>
      </c>
      <c r="H62" s="366">
        <v>32</v>
      </c>
      <c r="I62" s="368">
        <f>I63+I64+I65</f>
        <v>0</v>
      </c>
      <c r="J62" s="368">
        <f>J63+J64+J65</f>
        <v>0</v>
      </c>
      <c r="K62" s="364" t="s">
        <v>433</v>
      </c>
      <c r="L62" s="368">
        <f>L63+L64+L65</f>
        <v>0</v>
      </c>
    </row>
    <row r="63" spans="1:12" ht="18" customHeight="1" hidden="1" collapsed="1">
      <c r="A63" s="364">
        <v>2</v>
      </c>
      <c r="B63" s="364">
        <v>3</v>
      </c>
      <c r="C63" s="364">
        <v>1</v>
      </c>
      <c r="D63" s="364">
        <v>2</v>
      </c>
      <c r="E63" s="364">
        <v>1</v>
      </c>
      <c r="F63" s="364">
        <v>1</v>
      </c>
      <c r="G63" s="367" t="s">
        <v>62</v>
      </c>
      <c r="H63" s="366">
        <v>33</v>
      </c>
      <c r="I63" s="365"/>
      <c r="J63" s="365"/>
      <c r="K63" s="364" t="s">
        <v>433</v>
      </c>
      <c r="L63" s="365"/>
    </row>
    <row r="64" spans="1:12" ht="15.75" customHeight="1" hidden="1" collapsed="1">
      <c r="A64" s="364">
        <v>2</v>
      </c>
      <c r="B64" s="364">
        <v>3</v>
      </c>
      <c r="C64" s="364">
        <v>1</v>
      </c>
      <c r="D64" s="364">
        <v>2</v>
      </c>
      <c r="E64" s="364">
        <v>1</v>
      </c>
      <c r="F64" s="364">
        <v>2</v>
      </c>
      <c r="G64" s="367" t="s">
        <v>63</v>
      </c>
      <c r="H64" s="366">
        <v>34</v>
      </c>
      <c r="I64" s="365"/>
      <c r="J64" s="365"/>
      <c r="K64" s="364" t="s">
        <v>433</v>
      </c>
      <c r="L64" s="365"/>
    </row>
    <row r="65" spans="1:12" ht="15.75" customHeight="1" hidden="1" collapsed="1">
      <c r="A65" s="364">
        <v>2</v>
      </c>
      <c r="B65" s="364">
        <v>3</v>
      </c>
      <c r="C65" s="364">
        <v>1</v>
      </c>
      <c r="D65" s="364">
        <v>2</v>
      </c>
      <c r="E65" s="364">
        <v>1</v>
      </c>
      <c r="F65" s="364">
        <v>3</v>
      </c>
      <c r="G65" s="367" t="s">
        <v>471</v>
      </c>
      <c r="H65" s="366">
        <v>35</v>
      </c>
      <c r="I65" s="365"/>
      <c r="J65" s="365"/>
      <c r="K65" s="364" t="s">
        <v>433</v>
      </c>
      <c r="L65" s="365"/>
    </row>
    <row r="66" spans="1:12" ht="20.25" customHeight="1" hidden="1" collapsed="1">
      <c r="A66" s="364">
        <v>2</v>
      </c>
      <c r="B66" s="364">
        <v>3</v>
      </c>
      <c r="C66" s="364">
        <v>1</v>
      </c>
      <c r="D66" s="364">
        <v>3</v>
      </c>
      <c r="E66" s="364"/>
      <c r="F66" s="364"/>
      <c r="G66" s="367" t="s">
        <v>67</v>
      </c>
      <c r="H66" s="366">
        <v>36</v>
      </c>
      <c r="I66" s="368">
        <f>I67+I68+I69</f>
        <v>0</v>
      </c>
      <c r="J66" s="368">
        <f>J67+J68+J69</f>
        <v>0</v>
      </c>
      <c r="K66" s="364" t="s">
        <v>433</v>
      </c>
      <c r="L66" s="368">
        <f>L67+L68+L69</f>
        <v>0</v>
      </c>
    </row>
    <row r="67" spans="1:12" ht="12.75" hidden="1" collapsed="1">
      <c r="A67" s="364">
        <v>2</v>
      </c>
      <c r="B67" s="364">
        <v>3</v>
      </c>
      <c r="C67" s="364">
        <v>1</v>
      </c>
      <c r="D67" s="364">
        <v>3</v>
      </c>
      <c r="E67" s="364">
        <v>1</v>
      </c>
      <c r="F67" s="364">
        <v>1</v>
      </c>
      <c r="G67" s="367" t="s">
        <v>68</v>
      </c>
      <c r="H67" s="366">
        <v>37</v>
      </c>
      <c r="I67" s="365"/>
      <c r="J67" s="365"/>
      <c r="K67" s="364" t="s">
        <v>433</v>
      </c>
      <c r="L67" s="365"/>
    </row>
    <row r="68" spans="1:12" ht="13.5" customHeight="1" hidden="1" collapsed="1">
      <c r="A68" s="364">
        <v>2</v>
      </c>
      <c r="B68" s="364">
        <v>3</v>
      </c>
      <c r="C68" s="364">
        <v>1</v>
      </c>
      <c r="D68" s="364">
        <v>3</v>
      </c>
      <c r="E68" s="364">
        <v>1</v>
      </c>
      <c r="F68" s="364">
        <v>2</v>
      </c>
      <c r="G68" s="367" t="s">
        <v>69</v>
      </c>
      <c r="H68" s="366">
        <v>38</v>
      </c>
      <c r="I68" s="365"/>
      <c r="J68" s="365"/>
      <c r="K68" s="364" t="s">
        <v>433</v>
      </c>
      <c r="L68" s="365"/>
    </row>
    <row r="69" spans="1:12" ht="15" customHeight="1" hidden="1" collapsed="1">
      <c r="A69" s="364">
        <v>2</v>
      </c>
      <c r="B69" s="364">
        <v>3</v>
      </c>
      <c r="C69" s="364">
        <v>1</v>
      </c>
      <c r="D69" s="364">
        <v>3</v>
      </c>
      <c r="E69" s="364">
        <v>1</v>
      </c>
      <c r="F69" s="364">
        <v>3</v>
      </c>
      <c r="G69" s="367" t="s">
        <v>70</v>
      </c>
      <c r="H69" s="366">
        <v>39</v>
      </c>
      <c r="I69" s="365"/>
      <c r="J69" s="365"/>
      <c r="K69" s="364" t="s">
        <v>433</v>
      </c>
      <c r="L69" s="365"/>
    </row>
    <row r="70" spans="1:12" ht="12.75" hidden="1" collapsed="1">
      <c r="A70" s="364">
        <v>2</v>
      </c>
      <c r="B70" s="364">
        <v>3</v>
      </c>
      <c r="C70" s="364">
        <v>2</v>
      </c>
      <c r="D70" s="364"/>
      <c r="E70" s="364"/>
      <c r="F70" s="364"/>
      <c r="G70" s="367" t="s">
        <v>71</v>
      </c>
      <c r="H70" s="366">
        <v>40</v>
      </c>
      <c r="I70" s="368">
        <f>I72</f>
        <v>0</v>
      </c>
      <c r="J70" s="368">
        <f>J72</f>
        <v>0</v>
      </c>
      <c r="K70" s="364" t="s">
        <v>433</v>
      </c>
      <c r="L70" s="368">
        <f>L72</f>
        <v>0</v>
      </c>
    </row>
    <row r="71" spans="1:12" ht="12.75" hidden="1" collapsed="1">
      <c r="A71" s="364">
        <v>2</v>
      </c>
      <c r="B71" s="364">
        <v>3</v>
      </c>
      <c r="C71" s="364">
        <v>2</v>
      </c>
      <c r="D71" s="364">
        <v>1</v>
      </c>
      <c r="E71" s="364"/>
      <c r="F71" s="364"/>
      <c r="G71" s="367" t="s">
        <v>71</v>
      </c>
      <c r="H71" s="366">
        <v>41</v>
      </c>
      <c r="I71" s="368">
        <f>I72</f>
        <v>0</v>
      </c>
      <c r="J71" s="368">
        <f>J72</f>
        <v>0</v>
      </c>
      <c r="K71" s="364" t="s">
        <v>433</v>
      </c>
      <c r="L71" s="368">
        <f>L72</f>
        <v>0</v>
      </c>
    </row>
    <row r="72" spans="1:12" ht="12.75" hidden="1" collapsed="1">
      <c r="A72" s="364">
        <v>2</v>
      </c>
      <c r="B72" s="364">
        <v>3</v>
      </c>
      <c r="C72" s="364">
        <v>2</v>
      </c>
      <c r="D72" s="364">
        <v>1</v>
      </c>
      <c r="E72" s="364">
        <v>1</v>
      </c>
      <c r="F72" s="364">
        <v>1</v>
      </c>
      <c r="G72" s="367" t="s">
        <v>71</v>
      </c>
      <c r="H72" s="366">
        <v>42</v>
      </c>
      <c r="I72" s="365"/>
      <c r="J72" s="365"/>
      <c r="K72" s="364" t="s">
        <v>433</v>
      </c>
      <c r="L72" s="365"/>
    </row>
    <row r="73" spans="1:12" ht="12.75" hidden="1" collapsed="1">
      <c r="A73" s="353">
        <v>2</v>
      </c>
      <c r="B73" s="353">
        <v>4</v>
      </c>
      <c r="C73" s="353"/>
      <c r="D73" s="353"/>
      <c r="E73" s="353"/>
      <c r="F73" s="353"/>
      <c r="G73" s="352" t="s">
        <v>470</v>
      </c>
      <c r="H73" s="348">
        <v>43</v>
      </c>
      <c r="I73" s="347">
        <f>I74</f>
        <v>0</v>
      </c>
      <c r="J73" s="347">
        <f>J74</f>
        <v>0</v>
      </c>
      <c r="K73" s="364" t="s">
        <v>433</v>
      </c>
      <c r="L73" s="347">
        <f>L74</f>
        <v>0</v>
      </c>
    </row>
    <row r="74" spans="1:12" ht="12.75" hidden="1" collapsed="1">
      <c r="A74" s="364">
        <v>2</v>
      </c>
      <c r="B74" s="364">
        <v>4</v>
      </c>
      <c r="C74" s="364">
        <v>1</v>
      </c>
      <c r="D74" s="364"/>
      <c r="E74" s="364"/>
      <c r="F74" s="364"/>
      <c r="G74" s="367" t="s">
        <v>469</v>
      </c>
      <c r="H74" s="366">
        <v>44</v>
      </c>
      <c r="I74" s="368">
        <f>I75+I76+I77</f>
        <v>0</v>
      </c>
      <c r="J74" s="368">
        <f>J75+J76+J77</f>
        <v>0</v>
      </c>
      <c r="K74" s="364" t="s">
        <v>433</v>
      </c>
      <c r="L74" s="368">
        <f>L75+L76+L77</f>
        <v>0</v>
      </c>
    </row>
    <row r="75" spans="1:12" ht="12.75" hidden="1" collapsed="1">
      <c r="A75" s="364">
        <v>2</v>
      </c>
      <c r="B75" s="364">
        <v>4</v>
      </c>
      <c r="C75" s="364">
        <v>1</v>
      </c>
      <c r="D75" s="364">
        <v>1</v>
      </c>
      <c r="E75" s="364">
        <v>1</v>
      </c>
      <c r="F75" s="364">
        <v>1</v>
      </c>
      <c r="G75" s="367" t="s">
        <v>74</v>
      </c>
      <c r="H75" s="366">
        <v>45</v>
      </c>
      <c r="I75" s="365"/>
      <c r="J75" s="365"/>
      <c r="K75" s="364" t="s">
        <v>433</v>
      </c>
      <c r="L75" s="365"/>
    </row>
    <row r="76" spans="1:12" ht="12.75" hidden="1" collapsed="1">
      <c r="A76" s="364">
        <v>2</v>
      </c>
      <c r="B76" s="364">
        <v>4</v>
      </c>
      <c r="C76" s="364">
        <v>1</v>
      </c>
      <c r="D76" s="364">
        <v>1</v>
      </c>
      <c r="E76" s="364">
        <v>1</v>
      </c>
      <c r="F76" s="364">
        <v>2</v>
      </c>
      <c r="G76" s="367" t="s">
        <v>75</v>
      </c>
      <c r="H76" s="366">
        <v>46</v>
      </c>
      <c r="I76" s="365"/>
      <c r="J76" s="365"/>
      <c r="K76" s="364" t="s">
        <v>433</v>
      </c>
      <c r="L76" s="365"/>
    </row>
    <row r="77" spans="1:12" ht="12.75" hidden="1" collapsed="1">
      <c r="A77" s="364">
        <v>2</v>
      </c>
      <c r="B77" s="364">
        <v>4</v>
      </c>
      <c r="C77" s="364">
        <v>1</v>
      </c>
      <c r="D77" s="364">
        <v>1</v>
      </c>
      <c r="E77" s="364">
        <v>1</v>
      </c>
      <c r="F77" s="364">
        <v>3</v>
      </c>
      <c r="G77" s="367" t="s">
        <v>76</v>
      </c>
      <c r="H77" s="366">
        <v>47</v>
      </c>
      <c r="I77" s="369"/>
      <c r="J77" s="365"/>
      <c r="K77" s="364" t="s">
        <v>433</v>
      </c>
      <c r="L77" s="365"/>
    </row>
    <row r="78" spans="1:12" ht="12.75" hidden="1" collapsed="1">
      <c r="A78" s="353">
        <v>2</v>
      </c>
      <c r="B78" s="353">
        <v>5</v>
      </c>
      <c r="C78" s="353"/>
      <c r="D78" s="353"/>
      <c r="E78" s="353"/>
      <c r="F78" s="353"/>
      <c r="G78" s="352" t="s">
        <v>468</v>
      </c>
      <c r="H78" s="348">
        <v>48</v>
      </c>
      <c r="I78" s="347">
        <f>I79+I82+I85</f>
        <v>0</v>
      </c>
      <c r="J78" s="347">
        <f>J79+J82+J85</f>
        <v>0</v>
      </c>
      <c r="K78" s="364" t="s">
        <v>433</v>
      </c>
      <c r="L78" s="347">
        <f>L79+L82+L85</f>
        <v>0</v>
      </c>
    </row>
    <row r="79" spans="1:12" ht="12.75" hidden="1" collapsed="1">
      <c r="A79" s="364">
        <v>2</v>
      </c>
      <c r="B79" s="364">
        <v>5</v>
      </c>
      <c r="C79" s="364">
        <v>1</v>
      </c>
      <c r="D79" s="364"/>
      <c r="E79" s="364"/>
      <c r="F79" s="364"/>
      <c r="G79" s="367" t="s">
        <v>467</v>
      </c>
      <c r="H79" s="366">
        <v>49</v>
      </c>
      <c r="I79" s="368">
        <f>I80+I81</f>
        <v>0</v>
      </c>
      <c r="J79" s="368">
        <f>J80+J81</f>
        <v>0</v>
      </c>
      <c r="K79" s="364" t="s">
        <v>433</v>
      </c>
      <c r="L79" s="368">
        <f>L80+L81</f>
        <v>0</v>
      </c>
    </row>
    <row r="80" spans="1:12" ht="22.5" customHeight="1" hidden="1" collapsed="1">
      <c r="A80" s="364">
        <v>2</v>
      </c>
      <c r="B80" s="364">
        <v>5</v>
      </c>
      <c r="C80" s="364">
        <v>1</v>
      </c>
      <c r="D80" s="364">
        <v>1</v>
      </c>
      <c r="E80" s="364">
        <v>1</v>
      </c>
      <c r="F80" s="364">
        <v>1</v>
      </c>
      <c r="G80" s="367" t="s">
        <v>79</v>
      </c>
      <c r="H80" s="366">
        <v>50</v>
      </c>
      <c r="I80" s="365"/>
      <c r="J80" s="365"/>
      <c r="K80" s="364" t="s">
        <v>433</v>
      </c>
      <c r="L80" s="365"/>
    </row>
    <row r="81" spans="1:12" ht="15" customHeight="1" hidden="1" collapsed="1">
      <c r="A81" s="364">
        <v>2</v>
      </c>
      <c r="B81" s="364">
        <v>5</v>
      </c>
      <c r="C81" s="364">
        <v>1</v>
      </c>
      <c r="D81" s="364">
        <v>1</v>
      </c>
      <c r="E81" s="364">
        <v>1</v>
      </c>
      <c r="F81" s="364">
        <v>2</v>
      </c>
      <c r="G81" s="367" t="s">
        <v>80</v>
      </c>
      <c r="H81" s="366">
        <v>51</v>
      </c>
      <c r="I81" s="365"/>
      <c r="J81" s="365"/>
      <c r="K81" s="364" t="s">
        <v>433</v>
      </c>
      <c r="L81" s="365"/>
    </row>
    <row r="82" spans="1:12" ht="13.5" customHeight="1" hidden="1" collapsed="1">
      <c r="A82" s="364">
        <v>2</v>
      </c>
      <c r="B82" s="364">
        <v>5</v>
      </c>
      <c r="C82" s="364">
        <v>2</v>
      </c>
      <c r="D82" s="364"/>
      <c r="E82" s="364"/>
      <c r="F82" s="364"/>
      <c r="G82" s="367" t="s">
        <v>466</v>
      </c>
      <c r="H82" s="366">
        <v>52</v>
      </c>
      <c r="I82" s="368">
        <f>I83+I84</f>
        <v>0</v>
      </c>
      <c r="J82" s="368">
        <f>J83+J84</f>
        <v>0</v>
      </c>
      <c r="K82" s="364" t="s">
        <v>433</v>
      </c>
      <c r="L82" s="368">
        <f>L83+L84</f>
        <v>0</v>
      </c>
    </row>
    <row r="83" spans="1:12" ht="23.25" customHeight="1" hidden="1" collapsed="1">
      <c r="A83" s="364">
        <v>2</v>
      </c>
      <c r="B83" s="364">
        <v>5</v>
      </c>
      <c r="C83" s="364">
        <v>2</v>
      </c>
      <c r="D83" s="364">
        <v>1</v>
      </c>
      <c r="E83" s="364">
        <v>1</v>
      </c>
      <c r="F83" s="364">
        <v>1</v>
      </c>
      <c r="G83" s="367" t="s">
        <v>82</v>
      </c>
      <c r="H83" s="366">
        <v>53</v>
      </c>
      <c r="I83" s="365"/>
      <c r="J83" s="365"/>
      <c r="K83" s="364" t="s">
        <v>433</v>
      </c>
      <c r="L83" s="365"/>
    </row>
    <row r="84" spans="1:12" ht="22.5" customHeight="1" hidden="1" collapsed="1">
      <c r="A84" s="364">
        <v>2</v>
      </c>
      <c r="B84" s="364">
        <v>5</v>
      </c>
      <c r="C84" s="364">
        <v>2</v>
      </c>
      <c r="D84" s="364">
        <v>1</v>
      </c>
      <c r="E84" s="364">
        <v>1</v>
      </c>
      <c r="F84" s="364">
        <v>2</v>
      </c>
      <c r="G84" s="367" t="s">
        <v>465</v>
      </c>
      <c r="H84" s="366">
        <v>54</v>
      </c>
      <c r="I84" s="365"/>
      <c r="J84" s="365"/>
      <c r="K84" s="364" t="s">
        <v>433</v>
      </c>
      <c r="L84" s="365"/>
    </row>
    <row r="85" spans="1:12" ht="22.5" customHeight="1" hidden="1" collapsed="1">
      <c r="A85" s="364">
        <v>2</v>
      </c>
      <c r="B85" s="364">
        <v>5</v>
      </c>
      <c r="C85" s="364">
        <v>3</v>
      </c>
      <c r="D85" s="364"/>
      <c r="E85" s="364"/>
      <c r="F85" s="364"/>
      <c r="G85" s="367" t="s">
        <v>84</v>
      </c>
      <c r="H85" s="366">
        <v>55</v>
      </c>
      <c r="I85" s="368">
        <f>I86+I87+I88+I89</f>
        <v>0</v>
      </c>
      <c r="J85" s="368">
        <f>J86+J87+J88+J89</f>
        <v>0</v>
      </c>
      <c r="K85" s="364" t="s">
        <v>433</v>
      </c>
      <c r="L85" s="368">
        <f>L86+L87+L88+L89</f>
        <v>0</v>
      </c>
    </row>
    <row r="86" spans="1:12" ht="21.75" customHeight="1" hidden="1" collapsed="1">
      <c r="A86" s="364">
        <v>2</v>
      </c>
      <c r="B86" s="364">
        <v>5</v>
      </c>
      <c r="C86" s="364">
        <v>3</v>
      </c>
      <c r="D86" s="364">
        <v>1</v>
      </c>
      <c r="E86" s="364">
        <v>1</v>
      </c>
      <c r="F86" s="364">
        <v>1</v>
      </c>
      <c r="G86" s="367" t="s">
        <v>464</v>
      </c>
      <c r="H86" s="366">
        <v>56</v>
      </c>
      <c r="I86" s="365"/>
      <c r="J86" s="365"/>
      <c r="K86" s="364" t="s">
        <v>433</v>
      </c>
      <c r="L86" s="365"/>
    </row>
    <row r="87" spans="1:12" ht="18" customHeight="1" hidden="1" collapsed="1">
      <c r="A87" s="364">
        <v>2</v>
      </c>
      <c r="B87" s="364">
        <v>5</v>
      </c>
      <c r="C87" s="364">
        <v>3</v>
      </c>
      <c r="D87" s="364">
        <v>1</v>
      </c>
      <c r="E87" s="364">
        <v>1</v>
      </c>
      <c r="F87" s="364">
        <v>2</v>
      </c>
      <c r="G87" s="367" t="s">
        <v>86</v>
      </c>
      <c r="H87" s="366">
        <v>57</v>
      </c>
      <c r="I87" s="365"/>
      <c r="J87" s="365"/>
      <c r="K87" s="364" t="s">
        <v>433</v>
      </c>
      <c r="L87" s="365"/>
    </row>
    <row r="88" spans="1:12" ht="23.25" customHeight="1" hidden="1" collapsed="1">
      <c r="A88" s="364">
        <v>2</v>
      </c>
      <c r="B88" s="364">
        <v>5</v>
      </c>
      <c r="C88" s="364">
        <v>3</v>
      </c>
      <c r="D88" s="364">
        <v>2</v>
      </c>
      <c r="E88" s="364">
        <v>1</v>
      </c>
      <c r="F88" s="364">
        <v>1</v>
      </c>
      <c r="G88" s="367" t="s">
        <v>87</v>
      </c>
      <c r="H88" s="366">
        <v>58</v>
      </c>
      <c r="I88" s="365"/>
      <c r="J88" s="365"/>
      <c r="K88" s="364" t="s">
        <v>433</v>
      </c>
      <c r="L88" s="365"/>
    </row>
    <row r="89" spans="1:12" ht="15.75" customHeight="1" hidden="1" collapsed="1">
      <c r="A89" s="364">
        <v>2</v>
      </c>
      <c r="B89" s="364">
        <v>5</v>
      </c>
      <c r="C89" s="364">
        <v>3</v>
      </c>
      <c r="D89" s="364">
        <v>2</v>
      </c>
      <c r="E89" s="364">
        <v>1</v>
      </c>
      <c r="F89" s="364">
        <v>2</v>
      </c>
      <c r="G89" s="367" t="s">
        <v>88</v>
      </c>
      <c r="H89" s="366">
        <v>59</v>
      </c>
      <c r="I89" s="365"/>
      <c r="J89" s="365"/>
      <c r="K89" s="364" t="s">
        <v>433</v>
      </c>
      <c r="L89" s="365"/>
    </row>
    <row r="90" spans="1:12" ht="13.5" customHeight="1" hidden="1" collapsed="1">
      <c r="A90" s="353">
        <v>2</v>
      </c>
      <c r="B90" s="353">
        <v>6</v>
      </c>
      <c r="C90" s="353"/>
      <c r="D90" s="353"/>
      <c r="E90" s="353"/>
      <c r="F90" s="353"/>
      <c r="G90" s="352" t="s">
        <v>463</v>
      </c>
      <c r="H90" s="348">
        <v>60</v>
      </c>
      <c r="I90" s="347">
        <f>I91+I94+I96+I98+I100</f>
        <v>0</v>
      </c>
      <c r="J90" s="347">
        <f>J91+J94+J96+J98+J100</f>
        <v>0</v>
      </c>
      <c r="K90" s="364" t="s">
        <v>433</v>
      </c>
      <c r="L90" s="347">
        <f>L91+L94+L96+L98+L100</f>
        <v>0</v>
      </c>
    </row>
    <row r="91" spans="1:12" ht="12.75" hidden="1" collapsed="1">
      <c r="A91" s="364">
        <v>2</v>
      </c>
      <c r="B91" s="364">
        <v>6</v>
      </c>
      <c r="C91" s="364">
        <v>1</v>
      </c>
      <c r="D91" s="364"/>
      <c r="E91" s="364"/>
      <c r="F91" s="364"/>
      <c r="G91" s="367" t="s">
        <v>462</v>
      </c>
      <c r="H91" s="366">
        <v>61</v>
      </c>
      <c r="I91" s="368">
        <f>I92+I93</f>
        <v>0</v>
      </c>
      <c r="J91" s="368">
        <f>J92+J93</f>
        <v>0</v>
      </c>
      <c r="K91" s="364" t="s">
        <v>433</v>
      </c>
      <c r="L91" s="368">
        <f>L92+L93</f>
        <v>0</v>
      </c>
    </row>
    <row r="92" spans="1:12" ht="12.75" hidden="1" collapsed="1">
      <c r="A92" s="364">
        <v>2</v>
      </c>
      <c r="B92" s="364">
        <v>6</v>
      </c>
      <c r="C92" s="364">
        <v>1</v>
      </c>
      <c r="D92" s="364">
        <v>1</v>
      </c>
      <c r="E92" s="364">
        <v>1</v>
      </c>
      <c r="F92" s="364">
        <v>1</v>
      </c>
      <c r="G92" s="367" t="s">
        <v>461</v>
      </c>
      <c r="H92" s="366">
        <v>62</v>
      </c>
      <c r="I92" s="369"/>
      <c r="J92" s="365"/>
      <c r="K92" s="364" t="s">
        <v>433</v>
      </c>
      <c r="L92" s="365"/>
    </row>
    <row r="93" spans="1:12" ht="12.75" hidden="1" collapsed="1">
      <c r="A93" s="364">
        <v>2</v>
      </c>
      <c r="B93" s="364">
        <v>6</v>
      </c>
      <c r="C93" s="364">
        <v>1</v>
      </c>
      <c r="D93" s="364">
        <v>1</v>
      </c>
      <c r="E93" s="364">
        <v>1</v>
      </c>
      <c r="F93" s="364">
        <v>2</v>
      </c>
      <c r="G93" s="367" t="s">
        <v>460</v>
      </c>
      <c r="H93" s="366">
        <v>63</v>
      </c>
      <c r="I93" s="369"/>
      <c r="J93" s="365"/>
      <c r="K93" s="364" t="s">
        <v>433</v>
      </c>
      <c r="L93" s="365"/>
    </row>
    <row r="94" spans="1:12" ht="15" customHeight="1" hidden="1" collapsed="1">
      <c r="A94" s="364">
        <v>2</v>
      </c>
      <c r="B94" s="364">
        <v>6</v>
      </c>
      <c r="C94" s="364">
        <v>2</v>
      </c>
      <c r="D94" s="364"/>
      <c r="E94" s="364"/>
      <c r="F94" s="364"/>
      <c r="G94" s="367" t="s">
        <v>459</v>
      </c>
      <c r="H94" s="366">
        <v>64</v>
      </c>
      <c r="I94" s="368">
        <f>I95</f>
        <v>0</v>
      </c>
      <c r="J94" s="368">
        <f>J95</f>
        <v>0</v>
      </c>
      <c r="K94" s="364" t="s">
        <v>433</v>
      </c>
      <c r="L94" s="368">
        <f>L95</f>
        <v>0</v>
      </c>
    </row>
    <row r="95" spans="1:12" ht="17.25" customHeight="1" hidden="1" collapsed="1">
      <c r="A95" s="364">
        <v>2</v>
      </c>
      <c r="B95" s="364">
        <v>6</v>
      </c>
      <c r="C95" s="364">
        <v>2</v>
      </c>
      <c r="D95" s="364">
        <v>1</v>
      </c>
      <c r="E95" s="364">
        <v>1</v>
      </c>
      <c r="F95" s="364">
        <v>1</v>
      </c>
      <c r="G95" s="367" t="s">
        <v>459</v>
      </c>
      <c r="H95" s="366">
        <v>65</v>
      </c>
      <c r="I95" s="369"/>
      <c r="J95" s="365"/>
      <c r="K95" s="364" t="s">
        <v>433</v>
      </c>
      <c r="L95" s="369"/>
    </row>
    <row r="96" spans="1:12" ht="14.25" customHeight="1" hidden="1" collapsed="1">
      <c r="A96" s="364">
        <v>2</v>
      </c>
      <c r="B96" s="364">
        <v>6</v>
      </c>
      <c r="C96" s="364">
        <v>3</v>
      </c>
      <c r="D96" s="364"/>
      <c r="E96" s="364"/>
      <c r="F96" s="364"/>
      <c r="G96" s="367" t="s">
        <v>458</v>
      </c>
      <c r="H96" s="366">
        <v>66</v>
      </c>
      <c r="I96" s="370">
        <f>I97</f>
        <v>0</v>
      </c>
      <c r="J96" s="370">
        <f>J97</f>
        <v>0</v>
      </c>
      <c r="K96" s="364" t="s">
        <v>433</v>
      </c>
      <c r="L96" s="370">
        <f>L97</f>
        <v>0</v>
      </c>
    </row>
    <row r="97" spans="1:12" ht="15" customHeight="1" hidden="1" collapsed="1">
      <c r="A97" s="364">
        <v>2</v>
      </c>
      <c r="B97" s="364">
        <v>6</v>
      </c>
      <c r="C97" s="364">
        <v>3</v>
      </c>
      <c r="D97" s="364">
        <v>1</v>
      </c>
      <c r="E97" s="364">
        <v>1</v>
      </c>
      <c r="F97" s="364">
        <v>1</v>
      </c>
      <c r="G97" s="367" t="s">
        <v>458</v>
      </c>
      <c r="H97" s="366">
        <v>67</v>
      </c>
      <c r="I97" s="365"/>
      <c r="J97" s="365"/>
      <c r="K97" s="364" t="s">
        <v>433</v>
      </c>
      <c r="L97" s="365"/>
    </row>
    <row r="98" spans="1:12" ht="21" customHeight="1" hidden="1" collapsed="1">
      <c r="A98" s="364">
        <v>2</v>
      </c>
      <c r="B98" s="364">
        <v>6</v>
      </c>
      <c r="C98" s="364">
        <v>4</v>
      </c>
      <c r="D98" s="364"/>
      <c r="E98" s="364"/>
      <c r="F98" s="364"/>
      <c r="G98" s="367" t="s">
        <v>95</v>
      </c>
      <c r="H98" s="366">
        <v>68</v>
      </c>
      <c r="I98" s="368">
        <f>I99</f>
        <v>0</v>
      </c>
      <c r="J98" s="368">
        <f>J99</f>
        <v>0</v>
      </c>
      <c r="K98" s="364" t="s">
        <v>433</v>
      </c>
      <c r="L98" s="368">
        <f>L99</f>
        <v>0</v>
      </c>
    </row>
    <row r="99" spans="1:12" ht="22.5" customHeight="1" hidden="1" collapsed="1">
      <c r="A99" s="364">
        <v>2</v>
      </c>
      <c r="B99" s="364">
        <v>6</v>
      </c>
      <c r="C99" s="364">
        <v>4</v>
      </c>
      <c r="D99" s="364">
        <v>1</v>
      </c>
      <c r="E99" s="364">
        <v>1</v>
      </c>
      <c r="F99" s="364">
        <v>1</v>
      </c>
      <c r="G99" s="367" t="s">
        <v>95</v>
      </c>
      <c r="H99" s="366">
        <v>69</v>
      </c>
      <c r="I99" s="365"/>
      <c r="J99" s="365"/>
      <c r="K99" s="364" t="s">
        <v>433</v>
      </c>
      <c r="L99" s="365"/>
    </row>
    <row r="100" spans="1:12" ht="24.75" customHeight="1" hidden="1" collapsed="1">
      <c r="A100" s="364">
        <v>2</v>
      </c>
      <c r="B100" s="364">
        <v>6</v>
      </c>
      <c r="C100" s="364">
        <v>5</v>
      </c>
      <c r="D100" s="364"/>
      <c r="E100" s="364"/>
      <c r="F100" s="364"/>
      <c r="G100" s="367" t="s">
        <v>96</v>
      </c>
      <c r="H100" s="366">
        <v>70</v>
      </c>
      <c r="I100" s="368">
        <f>I101</f>
        <v>0</v>
      </c>
      <c r="J100" s="368">
        <f>J101</f>
        <v>0</v>
      </c>
      <c r="K100" s="364" t="s">
        <v>433</v>
      </c>
      <c r="L100" s="368">
        <f>L101</f>
        <v>0</v>
      </c>
    </row>
    <row r="101" spans="1:12" ht="24" customHeight="1" hidden="1" collapsed="1">
      <c r="A101" s="364">
        <v>2</v>
      </c>
      <c r="B101" s="364">
        <v>6</v>
      </c>
      <c r="C101" s="364">
        <v>5</v>
      </c>
      <c r="D101" s="364">
        <v>1</v>
      </c>
      <c r="E101" s="364">
        <v>1</v>
      </c>
      <c r="F101" s="364">
        <v>1</v>
      </c>
      <c r="G101" s="367" t="s">
        <v>96</v>
      </c>
      <c r="H101" s="366">
        <v>71</v>
      </c>
      <c r="I101" s="365"/>
      <c r="J101" s="365"/>
      <c r="K101" s="364" t="s">
        <v>433</v>
      </c>
      <c r="L101" s="365"/>
    </row>
    <row r="102" spans="1:12" ht="15" customHeight="1" hidden="1" collapsed="1">
      <c r="A102" s="353">
        <v>2</v>
      </c>
      <c r="B102" s="353">
        <v>7</v>
      </c>
      <c r="C102" s="353"/>
      <c r="D102" s="353"/>
      <c r="E102" s="353"/>
      <c r="F102" s="353"/>
      <c r="G102" s="352" t="s">
        <v>457</v>
      </c>
      <c r="H102" s="348">
        <v>72</v>
      </c>
      <c r="I102" s="347">
        <f>I103+I106+I110</f>
        <v>0</v>
      </c>
      <c r="J102" s="347">
        <f>J103+J106+J110</f>
        <v>0</v>
      </c>
      <c r="K102" s="364" t="s">
        <v>433</v>
      </c>
      <c r="L102" s="347">
        <f>L103+L106+L110</f>
        <v>0</v>
      </c>
    </row>
    <row r="103" spans="1:12" ht="15" customHeight="1" hidden="1" collapsed="1">
      <c r="A103" s="364">
        <v>2</v>
      </c>
      <c r="B103" s="364">
        <v>7</v>
      </c>
      <c r="C103" s="364">
        <v>1</v>
      </c>
      <c r="D103" s="364"/>
      <c r="E103" s="364"/>
      <c r="F103" s="364"/>
      <c r="G103" s="367" t="s">
        <v>100</v>
      </c>
      <c r="H103" s="366">
        <v>73</v>
      </c>
      <c r="I103" s="368">
        <f>I104+I105</f>
        <v>0</v>
      </c>
      <c r="J103" s="368">
        <f>J104+J105</f>
        <v>0</v>
      </c>
      <c r="K103" s="364" t="s">
        <v>433</v>
      </c>
      <c r="L103" s="368">
        <f>L104+L105</f>
        <v>0</v>
      </c>
    </row>
    <row r="104" spans="1:12" ht="12.75" customHeight="1" hidden="1" collapsed="1">
      <c r="A104" s="364">
        <v>2</v>
      </c>
      <c r="B104" s="364">
        <v>7</v>
      </c>
      <c r="C104" s="364">
        <v>1</v>
      </c>
      <c r="D104" s="364">
        <v>1</v>
      </c>
      <c r="E104" s="364">
        <v>1</v>
      </c>
      <c r="F104" s="364">
        <v>1</v>
      </c>
      <c r="G104" s="367" t="s">
        <v>101</v>
      </c>
      <c r="H104" s="366">
        <v>74</v>
      </c>
      <c r="I104" s="365"/>
      <c r="J104" s="365"/>
      <c r="K104" s="364" t="s">
        <v>433</v>
      </c>
      <c r="L104" s="365"/>
    </row>
    <row r="105" spans="1:12" ht="12.75" customHeight="1" hidden="1" collapsed="1">
      <c r="A105" s="364">
        <v>2</v>
      </c>
      <c r="B105" s="364">
        <v>7</v>
      </c>
      <c r="C105" s="364">
        <v>1</v>
      </c>
      <c r="D105" s="364">
        <v>1</v>
      </c>
      <c r="E105" s="364">
        <v>1</v>
      </c>
      <c r="F105" s="364">
        <v>2</v>
      </c>
      <c r="G105" s="367" t="s">
        <v>102</v>
      </c>
      <c r="H105" s="366">
        <v>75</v>
      </c>
      <c r="I105" s="365"/>
      <c r="J105" s="365"/>
      <c r="K105" s="364" t="s">
        <v>433</v>
      </c>
      <c r="L105" s="365"/>
    </row>
    <row r="106" spans="1:12" ht="22.5" customHeight="1" hidden="1" collapsed="1">
      <c r="A106" s="364">
        <v>2</v>
      </c>
      <c r="B106" s="364">
        <v>7</v>
      </c>
      <c r="C106" s="364">
        <v>2</v>
      </c>
      <c r="D106" s="364"/>
      <c r="E106" s="364"/>
      <c r="F106" s="364"/>
      <c r="G106" s="367" t="s">
        <v>456</v>
      </c>
      <c r="H106" s="366">
        <v>76</v>
      </c>
      <c r="I106" s="368">
        <f>I107+I108+I109</f>
        <v>0</v>
      </c>
      <c r="J106" s="368">
        <f>J107+J108+J109</f>
        <v>0</v>
      </c>
      <c r="K106" s="364" t="s">
        <v>433</v>
      </c>
      <c r="L106" s="368">
        <f>L107+L108+L109</f>
        <v>0</v>
      </c>
    </row>
    <row r="107" spans="1:12" ht="12.75" hidden="1" collapsed="1">
      <c r="A107" s="364">
        <v>2</v>
      </c>
      <c r="B107" s="364">
        <v>7</v>
      </c>
      <c r="C107" s="364">
        <v>2</v>
      </c>
      <c r="D107" s="364">
        <v>1</v>
      </c>
      <c r="E107" s="364">
        <v>1</v>
      </c>
      <c r="F107" s="364">
        <v>1</v>
      </c>
      <c r="G107" s="367" t="s">
        <v>455</v>
      </c>
      <c r="H107" s="366">
        <v>77</v>
      </c>
      <c r="I107" s="369"/>
      <c r="J107" s="365"/>
      <c r="K107" s="364" t="s">
        <v>433</v>
      </c>
      <c r="L107" s="365"/>
    </row>
    <row r="108" spans="1:12" ht="12.75" hidden="1" collapsed="1">
      <c r="A108" s="364">
        <v>2</v>
      </c>
      <c r="B108" s="364">
        <v>7</v>
      </c>
      <c r="C108" s="364">
        <v>2</v>
      </c>
      <c r="D108" s="364">
        <v>1</v>
      </c>
      <c r="E108" s="364">
        <v>1</v>
      </c>
      <c r="F108" s="364">
        <v>2</v>
      </c>
      <c r="G108" s="367" t="s">
        <v>454</v>
      </c>
      <c r="H108" s="366">
        <v>78</v>
      </c>
      <c r="I108" s="369"/>
      <c r="J108" s="365"/>
      <c r="K108" s="364" t="s">
        <v>433</v>
      </c>
      <c r="L108" s="365"/>
    </row>
    <row r="109" spans="1:12" ht="12.75" hidden="1" collapsed="1">
      <c r="A109" s="364">
        <v>2</v>
      </c>
      <c r="B109" s="364">
        <v>7</v>
      </c>
      <c r="C109" s="364">
        <v>2</v>
      </c>
      <c r="D109" s="364">
        <v>2</v>
      </c>
      <c r="E109" s="364">
        <v>1</v>
      </c>
      <c r="F109" s="364">
        <v>1</v>
      </c>
      <c r="G109" s="367" t="s">
        <v>107</v>
      </c>
      <c r="H109" s="366">
        <v>79</v>
      </c>
      <c r="I109" s="369"/>
      <c r="J109" s="365"/>
      <c r="K109" s="364" t="s">
        <v>433</v>
      </c>
      <c r="L109" s="365"/>
    </row>
    <row r="110" spans="1:12" ht="12.75" hidden="1" collapsed="1">
      <c r="A110" s="364">
        <v>2</v>
      </c>
      <c r="B110" s="364">
        <v>7</v>
      </c>
      <c r="C110" s="364">
        <v>3</v>
      </c>
      <c r="D110" s="364"/>
      <c r="E110" s="364"/>
      <c r="F110" s="364"/>
      <c r="G110" s="367" t="s">
        <v>453</v>
      </c>
      <c r="H110" s="366">
        <v>80</v>
      </c>
      <c r="I110" s="368">
        <f>I111+I112</f>
        <v>0</v>
      </c>
      <c r="J110" s="368">
        <f>J111+J112</f>
        <v>0</v>
      </c>
      <c r="K110" s="364" t="s">
        <v>433</v>
      </c>
      <c r="L110" s="368">
        <f>L111+L112</f>
        <v>0</v>
      </c>
    </row>
    <row r="111" spans="1:12" ht="13.5" customHeight="1" hidden="1" collapsed="1">
      <c r="A111" s="364">
        <v>2</v>
      </c>
      <c r="B111" s="364">
        <v>7</v>
      </c>
      <c r="C111" s="364">
        <v>3</v>
      </c>
      <c r="D111" s="364">
        <v>1</v>
      </c>
      <c r="E111" s="364">
        <v>1</v>
      </c>
      <c r="F111" s="364">
        <v>1</v>
      </c>
      <c r="G111" s="367" t="s">
        <v>452</v>
      </c>
      <c r="H111" s="366">
        <v>81</v>
      </c>
      <c r="I111" s="365"/>
      <c r="J111" s="365"/>
      <c r="K111" s="364" t="s">
        <v>433</v>
      </c>
      <c r="L111" s="365"/>
    </row>
    <row r="112" spans="1:12" ht="15" customHeight="1" hidden="1" collapsed="1">
      <c r="A112" s="364">
        <v>2</v>
      </c>
      <c r="B112" s="364">
        <v>7</v>
      </c>
      <c r="C112" s="364">
        <v>3</v>
      </c>
      <c r="D112" s="364">
        <v>1</v>
      </c>
      <c r="E112" s="364">
        <v>1</v>
      </c>
      <c r="F112" s="364">
        <v>2</v>
      </c>
      <c r="G112" s="367" t="s">
        <v>110</v>
      </c>
      <c r="H112" s="366">
        <v>82</v>
      </c>
      <c r="I112" s="365"/>
      <c r="J112" s="365"/>
      <c r="K112" s="364" t="s">
        <v>433</v>
      </c>
      <c r="L112" s="365"/>
    </row>
    <row r="113" spans="1:12" ht="12.75" hidden="1" collapsed="1">
      <c r="A113" s="353">
        <v>2</v>
      </c>
      <c r="B113" s="353">
        <v>8</v>
      </c>
      <c r="C113" s="353"/>
      <c r="D113" s="353"/>
      <c r="E113" s="353"/>
      <c r="F113" s="353"/>
      <c r="G113" s="352" t="s">
        <v>111</v>
      </c>
      <c r="H113" s="348">
        <v>83</v>
      </c>
      <c r="I113" s="347">
        <f>I114+I118</f>
        <v>0</v>
      </c>
      <c r="J113" s="347">
        <f>J114+J118</f>
        <v>0</v>
      </c>
      <c r="K113" s="364" t="s">
        <v>433</v>
      </c>
      <c r="L113" s="347">
        <f>L114+L118</f>
        <v>0</v>
      </c>
    </row>
    <row r="114" spans="1:12" ht="14.25" customHeight="1" hidden="1" collapsed="1">
      <c r="A114" s="364">
        <v>2</v>
      </c>
      <c r="B114" s="364">
        <v>8</v>
      </c>
      <c r="C114" s="364">
        <v>1</v>
      </c>
      <c r="D114" s="364">
        <v>1</v>
      </c>
      <c r="E114" s="364"/>
      <c r="F114" s="364"/>
      <c r="G114" s="367" t="s">
        <v>112</v>
      </c>
      <c r="H114" s="366">
        <v>84</v>
      </c>
      <c r="I114" s="368">
        <f>I115+I116+I117</f>
        <v>0</v>
      </c>
      <c r="J114" s="368">
        <f>J115+J116+J117</f>
        <v>0</v>
      </c>
      <c r="K114" s="364" t="s">
        <v>433</v>
      </c>
      <c r="L114" s="368">
        <f>L115+L116+L117</f>
        <v>0</v>
      </c>
    </row>
    <row r="115" spans="1:12" ht="12.75" hidden="1" collapsed="1">
      <c r="A115" s="364">
        <v>2</v>
      </c>
      <c r="B115" s="364">
        <v>8</v>
      </c>
      <c r="C115" s="364">
        <v>1</v>
      </c>
      <c r="D115" s="364">
        <v>1</v>
      </c>
      <c r="E115" s="364">
        <v>1</v>
      </c>
      <c r="F115" s="364">
        <v>1</v>
      </c>
      <c r="G115" s="367" t="s">
        <v>451</v>
      </c>
      <c r="H115" s="366">
        <v>85</v>
      </c>
      <c r="I115" s="365"/>
      <c r="J115" s="365"/>
      <c r="K115" s="364" t="s">
        <v>433</v>
      </c>
      <c r="L115" s="365"/>
    </row>
    <row r="116" spans="1:12" ht="15" customHeight="1" hidden="1" collapsed="1">
      <c r="A116" s="364">
        <v>2</v>
      </c>
      <c r="B116" s="364">
        <v>8</v>
      </c>
      <c r="C116" s="364">
        <v>1</v>
      </c>
      <c r="D116" s="364">
        <v>1</v>
      </c>
      <c r="E116" s="364">
        <v>1</v>
      </c>
      <c r="F116" s="364">
        <v>2</v>
      </c>
      <c r="G116" s="367" t="s">
        <v>450</v>
      </c>
      <c r="H116" s="366">
        <v>86</v>
      </c>
      <c r="I116" s="365"/>
      <c r="J116" s="365"/>
      <c r="K116" s="364" t="s">
        <v>433</v>
      </c>
      <c r="L116" s="365"/>
    </row>
    <row r="117" spans="1:12" ht="15" customHeight="1" hidden="1" collapsed="1">
      <c r="A117" s="364">
        <v>2</v>
      </c>
      <c r="B117" s="364">
        <v>8</v>
      </c>
      <c r="C117" s="364">
        <v>1</v>
      </c>
      <c r="D117" s="364">
        <v>1</v>
      </c>
      <c r="E117" s="364">
        <v>1</v>
      </c>
      <c r="F117" s="364">
        <v>3</v>
      </c>
      <c r="G117" s="367" t="s">
        <v>449</v>
      </c>
      <c r="H117" s="366">
        <v>87</v>
      </c>
      <c r="I117" s="365"/>
      <c r="J117" s="365"/>
      <c r="K117" s="364" t="s">
        <v>433</v>
      </c>
      <c r="L117" s="365"/>
    </row>
    <row r="118" spans="1:12" ht="12.75" hidden="1" collapsed="1">
      <c r="A118" s="364">
        <v>2</v>
      </c>
      <c r="B118" s="364">
        <v>8</v>
      </c>
      <c r="C118" s="364">
        <v>1</v>
      </c>
      <c r="D118" s="364">
        <v>2</v>
      </c>
      <c r="E118" s="364"/>
      <c r="F118" s="364"/>
      <c r="G118" s="367" t="s">
        <v>116</v>
      </c>
      <c r="H118" s="366">
        <v>88</v>
      </c>
      <c r="I118" s="368">
        <f>I119</f>
        <v>0</v>
      </c>
      <c r="J118" s="368">
        <f>J119</f>
        <v>0</v>
      </c>
      <c r="K118" s="364" t="s">
        <v>433</v>
      </c>
      <c r="L118" s="368">
        <f>L119</f>
        <v>0</v>
      </c>
    </row>
    <row r="119" spans="1:12" ht="12.75" hidden="1" collapsed="1">
      <c r="A119" s="364">
        <v>2</v>
      </c>
      <c r="B119" s="364">
        <v>8</v>
      </c>
      <c r="C119" s="364">
        <v>1</v>
      </c>
      <c r="D119" s="364">
        <v>2</v>
      </c>
      <c r="E119" s="364">
        <v>1</v>
      </c>
      <c r="F119" s="364">
        <v>1</v>
      </c>
      <c r="G119" s="367" t="s">
        <v>116</v>
      </c>
      <c r="H119" s="366">
        <v>89</v>
      </c>
      <c r="I119" s="365"/>
      <c r="J119" s="365"/>
      <c r="K119" s="364" t="s">
        <v>433</v>
      </c>
      <c r="L119" s="365"/>
    </row>
    <row r="120" spans="1:12" ht="30.75" customHeight="1" hidden="1" collapsed="1">
      <c r="A120" s="353">
        <v>2</v>
      </c>
      <c r="B120" s="353">
        <v>9</v>
      </c>
      <c r="C120" s="353"/>
      <c r="D120" s="353"/>
      <c r="E120" s="353"/>
      <c r="F120" s="353"/>
      <c r="G120" s="352" t="s">
        <v>448</v>
      </c>
      <c r="H120" s="348">
        <v>90</v>
      </c>
      <c r="I120" s="347">
        <f>I121+I123</f>
        <v>0</v>
      </c>
      <c r="J120" s="347">
        <f>J121+J123</f>
        <v>0</v>
      </c>
      <c r="K120" s="364" t="s">
        <v>433</v>
      </c>
      <c r="L120" s="347">
        <f>L121+L123</f>
        <v>0</v>
      </c>
    </row>
    <row r="121" spans="1:12" ht="35.25" customHeight="1" hidden="1" collapsed="1">
      <c r="A121" s="364">
        <v>2</v>
      </c>
      <c r="B121" s="364">
        <v>9</v>
      </c>
      <c r="C121" s="364">
        <v>1</v>
      </c>
      <c r="D121" s="364"/>
      <c r="E121" s="364"/>
      <c r="F121" s="364"/>
      <c r="G121" s="367" t="s">
        <v>447</v>
      </c>
      <c r="H121" s="366">
        <v>91</v>
      </c>
      <c r="I121" s="368">
        <f>I122</f>
        <v>0</v>
      </c>
      <c r="J121" s="368">
        <f>J122</f>
        <v>0</v>
      </c>
      <c r="K121" s="364" t="s">
        <v>433</v>
      </c>
      <c r="L121" s="368">
        <f>L122</f>
        <v>0</v>
      </c>
    </row>
    <row r="122" spans="1:12" ht="34.5" customHeight="1" hidden="1" collapsed="1">
      <c r="A122" s="364">
        <v>2</v>
      </c>
      <c r="B122" s="364">
        <v>9</v>
      </c>
      <c r="C122" s="364">
        <v>1</v>
      </c>
      <c r="D122" s="364">
        <v>1</v>
      </c>
      <c r="E122" s="364">
        <v>1</v>
      </c>
      <c r="F122" s="364">
        <v>1</v>
      </c>
      <c r="G122" s="367" t="s">
        <v>447</v>
      </c>
      <c r="H122" s="366">
        <v>92</v>
      </c>
      <c r="I122" s="365"/>
      <c r="J122" s="365"/>
      <c r="K122" s="364" t="s">
        <v>433</v>
      </c>
      <c r="L122" s="365"/>
    </row>
    <row r="123" spans="1:12" ht="33" customHeight="1" hidden="1" collapsed="1">
      <c r="A123" s="364">
        <v>2</v>
      </c>
      <c r="B123" s="364">
        <v>9</v>
      </c>
      <c r="C123" s="364">
        <v>2</v>
      </c>
      <c r="D123" s="364"/>
      <c r="E123" s="364"/>
      <c r="F123" s="364"/>
      <c r="G123" s="367" t="s">
        <v>446</v>
      </c>
      <c r="H123" s="366">
        <v>93</v>
      </c>
      <c r="I123" s="368">
        <f>I124+I128</f>
        <v>0</v>
      </c>
      <c r="J123" s="368">
        <f>J124+J128</f>
        <v>0</v>
      </c>
      <c r="K123" s="364" t="s">
        <v>433</v>
      </c>
      <c r="L123" s="368">
        <f>L124+L128</f>
        <v>0</v>
      </c>
    </row>
    <row r="124" spans="1:12" ht="32.25" customHeight="1" hidden="1" collapsed="1">
      <c r="A124" s="364">
        <v>2</v>
      </c>
      <c r="B124" s="364">
        <v>9</v>
      </c>
      <c r="C124" s="364">
        <v>2</v>
      </c>
      <c r="D124" s="364">
        <v>1</v>
      </c>
      <c r="E124" s="364"/>
      <c r="F124" s="364"/>
      <c r="G124" s="367" t="s">
        <v>121</v>
      </c>
      <c r="H124" s="366">
        <v>94</v>
      </c>
      <c r="I124" s="368">
        <f>I125+I126+I127</f>
        <v>0</v>
      </c>
      <c r="J124" s="368">
        <f>J125+J126+J127</f>
        <v>0</v>
      </c>
      <c r="K124" s="364" t="s">
        <v>433</v>
      </c>
      <c r="L124" s="368">
        <f>L125+L126+L127</f>
        <v>0</v>
      </c>
    </row>
    <row r="125" spans="1:12" ht="44.25" customHeight="1" hidden="1" collapsed="1">
      <c r="A125" s="364">
        <v>2</v>
      </c>
      <c r="B125" s="364">
        <v>9</v>
      </c>
      <c r="C125" s="364">
        <v>2</v>
      </c>
      <c r="D125" s="364">
        <v>1</v>
      </c>
      <c r="E125" s="364">
        <v>1</v>
      </c>
      <c r="F125" s="364">
        <v>1</v>
      </c>
      <c r="G125" s="367" t="s">
        <v>123</v>
      </c>
      <c r="H125" s="366">
        <v>95</v>
      </c>
      <c r="I125" s="365"/>
      <c r="J125" s="365"/>
      <c r="K125" s="364" t="s">
        <v>433</v>
      </c>
      <c r="L125" s="365"/>
    </row>
    <row r="126" spans="1:12" ht="46.5" customHeight="1" hidden="1" collapsed="1">
      <c r="A126" s="364">
        <v>2</v>
      </c>
      <c r="B126" s="364">
        <v>9</v>
      </c>
      <c r="C126" s="364">
        <v>2</v>
      </c>
      <c r="D126" s="364">
        <v>1</v>
      </c>
      <c r="E126" s="364">
        <v>1</v>
      </c>
      <c r="F126" s="364">
        <v>2</v>
      </c>
      <c r="G126" s="367" t="s">
        <v>124</v>
      </c>
      <c r="H126" s="366">
        <v>96</v>
      </c>
      <c r="I126" s="365"/>
      <c r="J126" s="365"/>
      <c r="K126" s="364" t="s">
        <v>433</v>
      </c>
      <c r="L126" s="365"/>
    </row>
    <row r="127" spans="1:12" ht="44.25" customHeight="1" hidden="1" collapsed="1">
      <c r="A127" s="364">
        <v>2</v>
      </c>
      <c r="B127" s="364">
        <v>9</v>
      </c>
      <c r="C127" s="364">
        <v>2</v>
      </c>
      <c r="D127" s="364">
        <v>1</v>
      </c>
      <c r="E127" s="364">
        <v>1</v>
      </c>
      <c r="F127" s="364">
        <v>3</v>
      </c>
      <c r="G127" s="367" t="s">
        <v>125</v>
      </c>
      <c r="H127" s="366">
        <v>97</v>
      </c>
      <c r="I127" s="365"/>
      <c r="J127" s="365"/>
      <c r="K127" s="364" t="s">
        <v>433</v>
      </c>
      <c r="L127" s="365"/>
    </row>
    <row r="128" spans="1:12" ht="34.5" customHeight="1" hidden="1" collapsed="1">
      <c r="A128" s="364">
        <v>2</v>
      </c>
      <c r="B128" s="364">
        <v>9</v>
      </c>
      <c r="C128" s="364">
        <v>2</v>
      </c>
      <c r="D128" s="364">
        <v>2</v>
      </c>
      <c r="E128" s="364"/>
      <c r="F128" s="364"/>
      <c r="G128" s="367" t="s">
        <v>445</v>
      </c>
      <c r="H128" s="366">
        <v>98</v>
      </c>
      <c r="I128" s="368">
        <f>I129</f>
        <v>0</v>
      </c>
      <c r="J128" s="368">
        <f>J129</f>
        <v>0</v>
      </c>
      <c r="K128" s="364" t="s">
        <v>433</v>
      </c>
      <c r="L128" s="368">
        <f>L129</f>
        <v>0</v>
      </c>
    </row>
    <row r="129" spans="1:12" ht="33" customHeight="1" hidden="1" collapsed="1">
      <c r="A129" s="364">
        <v>2</v>
      </c>
      <c r="B129" s="364">
        <v>9</v>
      </c>
      <c r="C129" s="364">
        <v>2</v>
      </c>
      <c r="D129" s="364">
        <v>2</v>
      </c>
      <c r="E129" s="364">
        <v>1</v>
      </c>
      <c r="F129" s="364"/>
      <c r="G129" s="367" t="s">
        <v>444</v>
      </c>
      <c r="H129" s="366">
        <v>99</v>
      </c>
      <c r="I129" s="368">
        <f>I130+I131+I132</f>
        <v>0</v>
      </c>
      <c r="J129" s="368">
        <f>J130+J131+J132</f>
        <v>0</v>
      </c>
      <c r="K129" s="364" t="s">
        <v>433</v>
      </c>
      <c r="L129" s="368">
        <f>L130+L131+L132</f>
        <v>0</v>
      </c>
    </row>
    <row r="130" spans="1:12" ht="43.5" customHeight="1" hidden="1" collapsed="1">
      <c r="A130" s="364">
        <v>2</v>
      </c>
      <c r="B130" s="364">
        <v>9</v>
      </c>
      <c r="C130" s="364">
        <v>2</v>
      </c>
      <c r="D130" s="364">
        <v>2</v>
      </c>
      <c r="E130" s="364">
        <v>1</v>
      </c>
      <c r="F130" s="364">
        <v>1</v>
      </c>
      <c r="G130" s="367" t="s">
        <v>443</v>
      </c>
      <c r="H130" s="366">
        <v>100</v>
      </c>
      <c r="I130" s="365"/>
      <c r="J130" s="365"/>
      <c r="K130" s="364" t="s">
        <v>433</v>
      </c>
      <c r="L130" s="365"/>
    </row>
    <row r="131" spans="1:12" ht="45.75" customHeight="1" hidden="1" collapsed="1">
      <c r="A131" s="364">
        <v>2</v>
      </c>
      <c r="B131" s="364">
        <v>9</v>
      </c>
      <c r="C131" s="364">
        <v>2</v>
      </c>
      <c r="D131" s="364">
        <v>2</v>
      </c>
      <c r="E131" s="364">
        <v>1</v>
      </c>
      <c r="F131" s="364">
        <v>2</v>
      </c>
      <c r="G131" s="367" t="s">
        <v>442</v>
      </c>
      <c r="H131" s="366">
        <v>101</v>
      </c>
      <c r="I131" s="365"/>
      <c r="J131" s="365"/>
      <c r="K131" s="364" t="s">
        <v>433</v>
      </c>
      <c r="L131" s="365"/>
    </row>
    <row r="132" spans="1:12" ht="45" customHeight="1" hidden="1" collapsed="1">
      <c r="A132" s="364">
        <v>2</v>
      </c>
      <c r="B132" s="364">
        <v>9</v>
      </c>
      <c r="C132" s="364">
        <v>2</v>
      </c>
      <c r="D132" s="364">
        <v>2</v>
      </c>
      <c r="E132" s="364">
        <v>1</v>
      </c>
      <c r="F132" s="364">
        <v>3</v>
      </c>
      <c r="G132" s="367" t="s">
        <v>441</v>
      </c>
      <c r="H132" s="366">
        <v>102</v>
      </c>
      <c r="I132" s="365"/>
      <c r="J132" s="365"/>
      <c r="K132" s="364" t="s">
        <v>433</v>
      </c>
      <c r="L132" s="365"/>
    </row>
    <row r="133" spans="1:12" ht="42.75" customHeight="1" hidden="1" collapsed="1">
      <c r="A133" s="353">
        <v>3</v>
      </c>
      <c r="B133" s="353"/>
      <c r="C133" s="353"/>
      <c r="D133" s="353"/>
      <c r="E133" s="353"/>
      <c r="F133" s="353"/>
      <c r="G133" s="352" t="s">
        <v>429</v>
      </c>
      <c r="H133" s="348">
        <v>103</v>
      </c>
      <c r="I133" s="347">
        <f>I134+I165+I166</f>
        <v>0</v>
      </c>
      <c r="J133" s="347">
        <f>J134+J165+J166</f>
        <v>0</v>
      </c>
      <c r="K133" s="364" t="s">
        <v>433</v>
      </c>
      <c r="L133" s="347">
        <f>L134+L165+L166</f>
        <v>0</v>
      </c>
    </row>
    <row r="134" spans="1:12" ht="19.5" customHeight="1" hidden="1" collapsed="1">
      <c r="A134" s="353">
        <v>3</v>
      </c>
      <c r="B134" s="353">
        <v>1</v>
      </c>
      <c r="C134" s="364"/>
      <c r="D134" s="364"/>
      <c r="E134" s="364"/>
      <c r="F134" s="364"/>
      <c r="G134" s="352" t="s">
        <v>132</v>
      </c>
      <c r="H134" s="348">
        <v>104</v>
      </c>
      <c r="I134" s="347">
        <f>I135+I148+I153+I163+I164</f>
        <v>0</v>
      </c>
      <c r="J134" s="347">
        <f>J135+J148+J153+J163+J164</f>
        <v>0</v>
      </c>
      <c r="K134" s="364" t="s">
        <v>433</v>
      </c>
      <c r="L134" s="347">
        <f>L135+L148+L153+L163+L164</f>
        <v>0</v>
      </c>
    </row>
    <row r="135" spans="1:12" ht="22.5" customHeight="1" hidden="1" collapsed="1">
      <c r="A135" s="364">
        <v>3</v>
      </c>
      <c r="B135" s="364">
        <v>1</v>
      </c>
      <c r="C135" s="364">
        <v>1</v>
      </c>
      <c r="D135" s="364"/>
      <c r="E135" s="364"/>
      <c r="F135" s="364"/>
      <c r="G135" s="367" t="s">
        <v>133</v>
      </c>
      <c r="H135" s="366">
        <v>105</v>
      </c>
      <c r="I135" s="368">
        <f>I136+I138+I142+I146+I147</f>
        <v>0</v>
      </c>
      <c r="J135" s="368">
        <f>J136+J138+J142+J146+J147</f>
        <v>0</v>
      </c>
      <c r="K135" s="364" t="s">
        <v>433</v>
      </c>
      <c r="L135" s="368">
        <f>L136+L138+L142+L146+L147</f>
        <v>0</v>
      </c>
    </row>
    <row r="136" spans="1:12" ht="12.75" hidden="1" collapsed="1">
      <c r="A136" s="364">
        <v>3</v>
      </c>
      <c r="B136" s="364">
        <v>1</v>
      </c>
      <c r="C136" s="364">
        <v>1</v>
      </c>
      <c r="D136" s="364">
        <v>1</v>
      </c>
      <c r="E136" s="364"/>
      <c r="F136" s="364"/>
      <c r="G136" s="367" t="s">
        <v>440</v>
      </c>
      <c r="H136" s="366">
        <v>106</v>
      </c>
      <c r="I136" s="368">
        <f>I137</f>
        <v>0</v>
      </c>
      <c r="J136" s="368">
        <f>J137</f>
        <v>0</v>
      </c>
      <c r="K136" s="364" t="s">
        <v>433</v>
      </c>
      <c r="L136" s="368">
        <f>L137</f>
        <v>0</v>
      </c>
    </row>
    <row r="137" spans="1:12" ht="12.75" hidden="1" collapsed="1">
      <c r="A137" s="364">
        <v>3</v>
      </c>
      <c r="B137" s="364">
        <v>1</v>
      </c>
      <c r="C137" s="364">
        <v>1</v>
      </c>
      <c r="D137" s="364">
        <v>1</v>
      </c>
      <c r="E137" s="364">
        <v>1</v>
      </c>
      <c r="F137" s="364">
        <v>1</v>
      </c>
      <c r="G137" s="367" t="s">
        <v>440</v>
      </c>
      <c r="H137" s="366">
        <v>107</v>
      </c>
      <c r="I137" s="365"/>
      <c r="J137" s="365"/>
      <c r="K137" s="364" t="s">
        <v>433</v>
      </c>
      <c r="L137" s="369"/>
    </row>
    <row r="138" spans="1:12" ht="12.75" customHeight="1" hidden="1" collapsed="1">
      <c r="A138" s="364">
        <v>3</v>
      </c>
      <c r="B138" s="364">
        <v>1</v>
      </c>
      <c r="C138" s="364">
        <v>1</v>
      </c>
      <c r="D138" s="364">
        <v>2</v>
      </c>
      <c r="E138" s="364"/>
      <c r="F138" s="364"/>
      <c r="G138" s="367" t="s">
        <v>136</v>
      </c>
      <c r="H138" s="366">
        <v>108</v>
      </c>
      <c r="I138" s="368">
        <f>I139+I140+I141</f>
        <v>0</v>
      </c>
      <c r="J138" s="368">
        <f>J139+J140+J141</f>
        <v>0</v>
      </c>
      <c r="K138" s="364" t="s">
        <v>433</v>
      </c>
      <c r="L138" s="368">
        <f>L139+L140+L141</f>
        <v>0</v>
      </c>
    </row>
    <row r="139" spans="1:12" ht="15" customHeight="1" hidden="1" collapsed="1">
      <c r="A139" s="364">
        <v>3</v>
      </c>
      <c r="B139" s="364">
        <v>1</v>
      </c>
      <c r="C139" s="364">
        <v>1</v>
      </c>
      <c r="D139" s="364">
        <v>2</v>
      </c>
      <c r="E139" s="364">
        <v>1</v>
      </c>
      <c r="F139" s="364">
        <v>1</v>
      </c>
      <c r="G139" s="367" t="s">
        <v>439</v>
      </c>
      <c r="H139" s="366">
        <v>109</v>
      </c>
      <c r="I139" s="365"/>
      <c r="J139" s="365"/>
      <c r="K139" s="364" t="s">
        <v>433</v>
      </c>
      <c r="L139" s="369"/>
    </row>
    <row r="140" spans="1:12" ht="12" customHeight="1" hidden="1" collapsed="1">
      <c r="A140" s="364">
        <v>3</v>
      </c>
      <c r="B140" s="364">
        <v>1</v>
      </c>
      <c r="C140" s="364">
        <v>1</v>
      </c>
      <c r="D140" s="364">
        <v>2</v>
      </c>
      <c r="E140" s="364">
        <v>1</v>
      </c>
      <c r="F140" s="364">
        <v>2</v>
      </c>
      <c r="G140" s="367" t="s">
        <v>138</v>
      </c>
      <c r="H140" s="366">
        <v>110</v>
      </c>
      <c r="I140" s="365"/>
      <c r="J140" s="365"/>
      <c r="K140" s="364" t="s">
        <v>433</v>
      </c>
      <c r="L140" s="369"/>
    </row>
    <row r="141" spans="1:12" ht="15" customHeight="1" hidden="1" collapsed="1">
      <c r="A141" s="364">
        <v>3</v>
      </c>
      <c r="B141" s="364">
        <v>1</v>
      </c>
      <c r="C141" s="364">
        <v>1</v>
      </c>
      <c r="D141" s="364">
        <v>2</v>
      </c>
      <c r="E141" s="364">
        <v>1</v>
      </c>
      <c r="F141" s="364">
        <v>3</v>
      </c>
      <c r="G141" s="367" t="s">
        <v>139</v>
      </c>
      <c r="H141" s="366">
        <v>111</v>
      </c>
      <c r="I141" s="365"/>
      <c r="J141" s="365"/>
      <c r="K141" s="364" t="s">
        <v>433</v>
      </c>
      <c r="L141" s="369"/>
    </row>
    <row r="142" spans="1:12" ht="12.75" customHeight="1" hidden="1" collapsed="1">
      <c r="A142" s="364">
        <v>3</v>
      </c>
      <c r="B142" s="364">
        <v>1</v>
      </c>
      <c r="C142" s="364">
        <v>1</v>
      </c>
      <c r="D142" s="364">
        <v>3</v>
      </c>
      <c r="E142" s="364"/>
      <c r="F142" s="364"/>
      <c r="G142" s="367" t="s">
        <v>140</v>
      </c>
      <c r="H142" s="366">
        <v>112</v>
      </c>
      <c r="I142" s="368">
        <f>I143+I144+I145</f>
        <v>0</v>
      </c>
      <c r="J142" s="368">
        <f>J143+J144+J145</f>
        <v>0</v>
      </c>
      <c r="K142" s="364" t="s">
        <v>433</v>
      </c>
      <c r="L142" s="368">
        <f>L143+L144+L145</f>
        <v>0</v>
      </c>
    </row>
    <row r="143" spans="1:12" ht="14.25" customHeight="1" hidden="1" collapsed="1">
      <c r="A143" s="364">
        <v>3</v>
      </c>
      <c r="B143" s="364">
        <v>1</v>
      </c>
      <c r="C143" s="364">
        <v>1</v>
      </c>
      <c r="D143" s="364">
        <v>3</v>
      </c>
      <c r="E143" s="364">
        <v>1</v>
      </c>
      <c r="F143" s="364">
        <v>1</v>
      </c>
      <c r="G143" s="367" t="s">
        <v>141</v>
      </c>
      <c r="H143" s="366">
        <v>113</v>
      </c>
      <c r="I143" s="365"/>
      <c r="J143" s="365"/>
      <c r="K143" s="364" t="s">
        <v>433</v>
      </c>
      <c r="L143" s="369"/>
    </row>
    <row r="144" spans="1:12" ht="15.75" customHeight="1" hidden="1" collapsed="1">
      <c r="A144" s="364">
        <v>3</v>
      </c>
      <c r="B144" s="364">
        <v>1</v>
      </c>
      <c r="C144" s="364">
        <v>1</v>
      </c>
      <c r="D144" s="364">
        <v>3</v>
      </c>
      <c r="E144" s="364">
        <v>1</v>
      </c>
      <c r="F144" s="364">
        <v>2</v>
      </c>
      <c r="G144" s="367" t="s">
        <v>142</v>
      </c>
      <c r="H144" s="366">
        <v>114</v>
      </c>
      <c r="I144" s="365"/>
      <c r="J144" s="365"/>
      <c r="K144" s="364" t="s">
        <v>433</v>
      </c>
      <c r="L144" s="369"/>
    </row>
    <row r="145" spans="1:12" ht="12" customHeight="1" hidden="1" collapsed="1">
      <c r="A145" s="364">
        <v>3</v>
      </c>
      <c r="B145" s="364">
        <v>1</v>
      </c>
      <c r="C145" s="364">
        <v>1</v>
      </c>
      <c r="D145" s="364">
        <v>3</v>
      </c>
      <c r="E145" s="364">
        <v>1</v>
      </c>
      <c r="F145" s="364">
        <v>3</v>
      </c>
      <c r="G145" s="367" t="s">
        <v>143</v>
      </c>
      <c r="H145" s="366">
        <v>115</v>
      </c>
      <c r="I145" s="365"/>
      <c r="J145" s="365"/>
      <c r="K145" s="364" t="s">
        <v>433</v>
      </c>
      <c r="L145" s="369"/>
    </row>
    <row r="146" spans="1:12" ht="13.5" customHeight="1" hidden="1" collapsed="1">
      <c r="A146" s="364">
        <v>3</v>
      </c>
      <c r="B146" s="364">
        <v>1</v>
      </c>
      <c r="C146" s="364">
        <v>1</v>
      </c>
      <c r="D146" s="364">
        <v>4</v>
      </c>
      <c r="E146" s="364"/>
      <c r="F146" s="364"/>
      <c r="G146" s="367" t="s">
        <v>144</v>
      </c>
      <c r="H146" s="366">
        <v>116</v>
      </c>
      <c r="I146" s="365"/>
      <c r="J146" s="365"/>
      <c r="K146" s="364" t="s">
        <v>433</v>
      </c>
      <c r="L146" s="365"/>
    </row>
    <row r="147" spans="1:12" ht="22.5" customHeight="1" hidden="1" collapsed="1">
      <c r="A147" s="364">
        <v>3</v>
      </c>
      <c r="B147" s="364">
        <v>1</v>
      </c>
      <c r="C147" s="364">
        <v>1</v>
      </c>
      <c r="D147" s="364">
        <v>5</v>
      </c>
      <c r="E147" s="364"/>
      <c r="F147" s="364"/>
      <c r="G147" s="367" t="s">
        <v>148</v>
      </c>
      <c r="H147" s="366">
        <v>117</v>
      </c>
      <c r="I147" s="365"/>
      <c r="J147" s="365"/>
      <c r="K147" s="364" t="s">
        <v>433</v>
      </c>
      <c r="L147" s="365"/>
    </row>
    <row r="148" spans="1:12" ht="13.5" customHeight="1" hidden="1" collapsed="1">
      <c r="A148" s="364">
        <v>3</v>
      </c>
      <c r="B148" s="364">
        <v>1</v>
      </c>
      <c r="C148" s="364">
        <v>2</v>
      </c>
      <c r="D148" s="364"/>
      <c r="E148" s="364"/>
      <c r="F148" s="364"/>
      <c r="G148" s="367" t="s">
        <v>149</v>
      </c>
      <c r="H148" s="366">
        <v>118</v>
      </c>
      <c r="I148" s="368">
        <f>I149+I150+I151+I152</f>
        <v>0</v>
      </c>
      <c r="J148" s="368">
        <f>J149+J150+J151+J152</f>
        <v>0</v>
      </c>
      <c r="K148" s="364" t="s">
        <v>433</v>
      </c>
      <c r="L148" s="368">
        <f>L149+L150+L151+L152</f>
        <v>0</v>
      </c>
    </row>
    <row r="149" spans="1:12" ht="33" customHeight="1" hidden="1" collapsed="1">
      <c r="A149" s="364">
        <v>3</v>
      </c>
      <c r="B149" s="364">
        <v>1</v>
      </c>
      <c r="C149" s="364">
        <v>2</v>
      </c>
      <c r="D149" s="364">
        <v>1</v>
      </c>
      <c r="E149" s="364">
        <v>1</v>
      </c>
      <c r="F149" s="364">
        <v>2</v>
      </c>
      <c r="G149" s="367" t="s">
        <v>150</v>
      </c>
      <c r="H149" s="366">
        <v>119</v>
      </c>
      <c r="I149" s="365"/>
      <c r="J149" s="365"/>
      <c r="K149" s="364" t="s">
        <v>433</v>
      </c>
      <c r="L149" s="365"/>
    </row>
    <row r="150" spans="1:12" ht="12.75" hidden="1" collapsed="1">
      <c r="A150" s="364">
        <v>3</v>
      </c>
      <c r="B150" s="364">
        <v>1</v>
      </c>
      <c r="C150" s="364">
        <v>2</v>
      </c>
      <c r="D150" s="364">
        <v>1</v>
      </c>
      <c r="E150" s="364">
        <v>1</v>
      </c>
      <c r="F150" s="364">
        <v>3</v>
      </c>
      <c r="G150" s="367" t="s">
        <v>438</v>
      </c>
      <c r="H150" s="366">
        <v>120</v>
      </c>
      <c r="I150" s="365"/>
      <c r="J150" s="365"/>
      <c r="K150" s="364" t="s">
        <v>433</v>
      </c>
      <c r="L150" s="365"/>
    </row>
    <row r="151" spans="1:12" ht="15" customHeight="1" hidden="1" collapsed="1">
      <c r="A151" s="364">
        <v>3</v>
      </c>
      <c r="B151" s="364">
        <v>1</v>
      </c>
      <c r="C151" s="364">
        <v>2</v>
      </c>
      <c r="D151" s="364">
        <v>1</v>
      </c>
      <c r="E151" s="364">
        <v>1</v>
      </c>
      <c r="F151" s="364">
        <v>4</v>
      </c>
      <c r="G151" s="367" t="s">
        <v>152</v>
      </c>
      <c r="H151" s="366">
        <v>121</v>
      </c>
      <c r="I151" s="365"/>
      <c r="J151" s="365"/>
      <c r="K151" s="364" t="s">
        <v>433</v>
      </c>
      <c r="L151" s="365"/>
    </row>
    <row r="152" spans="1:12" ht="16.5" customHeight="1" hidden="1" collapsed="1">
      <c r="A152" s="364">
        <v>3</v>
      </c>
      <c r="B152" s="364">
        <v>1</v>
      </c>
      <c r="C152" s="364">
        <v>2</v>
      </c>
      <c r="D152" s="364">
        <v>1</v>
      </c>
      <c r="E152" s="364">
        <v>1</v>
      </c>
      <c r="F152" s="364">
        <v>5</v>
      </c>
      <c r="G152" s="367" t="s">
        <v>153</v>
      </c>
      <c r="H152" s="366">
        <v>122</v>
      </c>
      <c r="I152" s="365"/>
      <c r="J152" s="365"/>
      <c r="K152" s="364" t="s">
        <v>433</v>
      </c>
      <c r="L152" s="365"/>
    </row>
    <row r="153" spans="1:12" ht="13.5" customHeight="1" hidden="1" collapsed="1">
      <c r="A153" s="364">
        <v>3</v>
      </c>
      <c r="B153" s="364">
        <v>1</v>
      </c>
      <c r="C153" s="364">
        <v>3</v>
      </c>
      <c r="D153" s="364"/>
      <c r="E153" s="364"/>
      <c r="F153" s="364"/>
      <c r="G153" s="367" t="s">
        <v>154</v>
      </c>
      <c r="H153" s="366">
        <v>123</v>
      </c>
      <c r="I153" s="368">
        <f>I154+I156</f>
        <v>0</v>
      </c>
      <c r="J153" s="368">
        <f>J154+J156</f>
        <v>0</v>
      </c>
      <c r="K153" s="364" t="s">
        <v>433</v>
      </c>
      <c r="L153" s="368">
        <f>L154+L156</f>
        <v>0</v>
      </c>
    </row>
    <row r="154" spans="1:12" ht="20.25" customHeight="1" hidden="1" collapsed="1">
      <c r="A154" s="364">
        <v>3</v>
      </c>
      <c r="B154" s="364">
        <v>1</v>
      </c>
      <c r="C154" s="364">
        <v>3</v>
      </c>
      <c r="D154" s="364">
        <v>1</v>
      </c>
      <c r="E154" s="364"/>
      <c r="F154" s="364"/>
      <c r="G154" s="367" t="s">
        <v>155</v>
      </c>
      <c r="H154" s="366">
        <v>124</v>
      </c>
      <c r="I154" s="368">
        <f>I155</f>
        <v>0</v>
      </c>
      <c r="J154" s="368">
        <f>J155</f>
        <v>0</v>
      </c>
      <c r="K154" s="364" t="s">
        <v>433</v>
      </c>
      <c r="L154" s="368">
        <f>L155</f>
        <v>0</v>
      </c>
    </row>
    <row r="155" spans="1:12" ht="21.75" customHeight="1" hidden="1" collapsed="1">
      <c r="A155" s="364">
        <v>3</v>
      </c>
      <c r="B155" s="364">
        <v>1</v>
      </c>
      <c r="C155" s="364">
        <v>3</v>
      </c>
      <c r="D155" s="364">
        <v>1</v>
      </c>
      <c r="E155" s="364">
        <v>1</v>
      </c>
      <c r="F155" s="364">
        <v>1</v>
      </c>
      <c r="G155" s="367" t="s">
        <v>155</v>
      </c>
      <c r="H155" s="366">
        <v>125</v>
      </c>
      <c r="I155" s="365"/>
      <c r="J155" s="365"/>
      <c r="K155" s="364" t="s">
        <v>433</v>
      </c>
      <c r="L155" s="365"/>
    </row>
    <row r="156" spans="1:12" ht="12.75" customHeight="1" hidden="1" collapsed="1">
      <c r="A156" s="364">
        <v>3</v>
      </c>
      <c r="B156" s="364">
        <v>1</v>
      </c>
      <c r="C156" s="364">
        <v>3</v>
      </c>
      <c r="D156" s="364">
        <v>2</v>
      </c>
      <c r="E156" s="364"/>
      <c r="F156" s="364"/>
      <c r="G156" s="367" t="s">
        <v>156</v>
      </c>
      <c r="H156" s="366">
        <v>126</v>
      </c>
      <c r="I156" s="368">
        <f>I157+I158+I159+I160+I161+I162</f>
        <v>0</v>
      </c>
      <c r="J156" s="368">
        <f>J157+J158+J159+J160+J161+J162</f>
        <v>0</v>
      </c>
      <c r="K156" s="364" t="s">
        <v>433</v>
      </c>
      <c r="L156" s="368">
        <f>L157+L158+L159+L160+L161+L162</f>
        <v>0</v>
      </c>
    </row>
    <row r="157" spans="1:12" ht="14.25" customHeight="1" hidden="1" collapsed="1">
      <c r="A157" s="364">
        <v>3</v>
      </c>
      <c r="B157" s="364">
        <v>1</v>
      </c>
      <c r="C157" s="364">
        <v>3</v>
      </c>
      <c r="D157" s="364">
        <v>2</v>
      </c>
      <c r="E157" s="364">
        <v>1</v>
      </c>
      <c r="F157" s="364">
        <v>1</v>
      </c>
      <c r="G157" s="367" t="s">
        <v>157</v>
      </c>
      <c r="H157" s="366">
        <v>127</v>
      </c>
      <c r="I157" s="365"/>
      <c r="J157" s="365"/>
      <c r="K157" s="364" t="s">
        <v>433</v>
      </c>
      <c r="L157" s="365"/>
    </row>
    <row r="158" spans="1:12" ht="15.75" customHeight="1" hidden="1" collapsed="1">
      <c r="A158" s="364">
        <v>3</v>
      </c>
      <c r="B158" s="364">
        <v>1</v>
      </c>
      <c r="C158" s="364">
        <v>3</v>
      </c>
      <c r="D158" s="364">
        <v>2</v>
      </c>
      <c r="E158" s="364">
        <v>1</v>
      </c>
      <c r="F158" s="364">
        <v>2</v>
      </c>
      <c r="G158" s="367" t="s">
        <v>437</v>
      </c>
      <c r="H158" s="366">
        <v>128</v>
      </c>
      <c r="I158" s="365"/>
      <c r="J158" s="365"/>
      <c r="K158" s="364" t="s">
        <v>433</v>
      </c>
      <c r="L158" s="365"/>
    </row>
    <row r="159" spans="1:12" ht="14.25" customHeight="1" hidden="1" collapsed="1">
      <c r="A159" s="364">
        <v>3</v>
      </c>
      <c r="B159" s="364">
        <v>1</v>
      </c>
      <c r="C159" s="364">
        <v>3</v>
      </c>
      <c r="D159" s="364">
        <v>2</v>
      </c>
      <c r="E159" s="364">
        <v>1</v>
      </c>
      <c r="F159" s="364">
        <v>3</v>
      </c>
      <c r="G159" s="367" t="s">
        <v>159</v>
      </c>
      <c r="H159" s="366">
        <v>129</v>
      </c>
      <c r="I159" s="365"/>
      <c r="J159" s="365"/>
      <c r="K159" s="364" t="s">
        <v>433</v>
      </c>
      <c r="L159" s="365"/>
    </row>
    <row r="160" spans="1:12" ht="22.5" customHeight="1" hidden="1" collapsed="1">
      <c r="A160" s="364">
        <v>3</v>
      </c>
      <c r="B160" s="364">
        <v>1</v>
      </c>
      <c r="C160" s="364">
        <v>3</v>
      </c>
      <c r="D160" s="364">
        <v>2</v>
      </c>
      <c r="E160" s="364">
        <v>1</v>
      </c>
      <c r="F160" s="364">
        <v>4</v>
      </c>
      <c r="G160" s="367" t="s">
        <v>436</v>
      </c>
      <c r="H160" s="366">
        <v>130</v>
      </c>
      <c r="I160" s="365"/>
      <c r="J160" s="365"/>
      <c r="K160" s="364" t="s">
        <v>433</v>
      </c>
      <c r="L160" s="365"/>
    </row>
    <row r="161" spans="1:12" ht="14.25" customHeight="1" hidden="1" collapsed="1">
      <c r="A161" s="364">
        <v>3</v>
      </c>
      <c r="B161" s="364">
        <v>1</v>
      </c>
      <c r="C161" s="364">
        <v>3</v>
      </c>
      <c r="D161" s="364">
        <v>2</v>
      </c>
      <c r="E161" s="364">
        <v>1</v>
      </c>
      <c r="F161" s="364">
        <v>5</v>
      </c>
      <c r="G161" s="367" t="s">
        <v>161</v>
      </c>
      <c r="H161" s="366">
        <v>131</v>
      </c>
      <c r="I161" s="365"/>
      <c r="J161" s="365"/>
      <c r="K161" s="364" t="s">
        <v>433</v>
      </c>
      <c r="L161" s="365"/>
    </row>
    <row r="162" spans="1:12" ht="18" customHeight="1" hidden="1" collapsed="1">
      <c r="A162" s="364">
        <v>3</v>
      </c>
      <c r="B162" s="364">
        <v>1</v>
      </c>
      <c r="C162" s="364">
        <v>3</v>
      </c>
      <c r="D162" s="364">
        <v>2</v>
      </c>
      <c r="E162" s="364">
        <v>1</v>
      </c>
      <c r="F162" s="364">
        <v>6</v>
      </c>
      <c r="G162" s="367" t="s">
        <v>156</v>
      </c>
      <c r="H162" s="366">
        <v>132</v>
      </c>
      <c r="I162" s="365"/>
      <c r="J162" s="365"/>
      <c r="K162" s="364" t="s">
        <v>433</v>
      </c>
      <c r="L162" s="365"/>
    </row>
    <row r="163" spans="1:12" ht="22.5" customHeight="1" hidden="1" collapsed="1">
      <c r="A163" s="364">
        <v>3</v>
      </c>
      <c r="B163" s="364">
        <v>1</v>
      </c>
      <c r="C163" s="364">
        <v>4</v>
      </c>
      <c r="D163" s="364"/>
      <c r="E163" s="364"/>
      <c r="F163" s="364"/>
      <c r="G163" s="367" t="s">
        <v>163</v>
      </c>
      <c r="H163" s="366">
        <v>133</v>
      </c>
      <c r="I163" s="365"/>
      <c r="J163" s="365"/>
      <c r="K163" s="364" t="s">
        <v>433</v>
      </c>
      <c r="L163" s="365"/>
    </row>
    <row r="164" spans="1:12" ht="26.25" customHeight="1" hidden="1" collapsed="1">
      <c r="A164" s="364">
        <v>3</v>
      </c>
      <c r="B164" s="364">
        <v>1</v>
      </c>
      <c r="C164" s="364">
        <v>5</v>
      </c>
      <c r="D164" s="364"/>
      <c r="E164" s="364"/>
      <c r="F164" s="364"/>
      <c r="G164" s="367" t="s">
        <v>435</v>
      </c>
      <c r="H164" s="366">
        <v>134</v>
      </c>
      <c r="I164" s="365"/>
      <c r="J164" s="365"/>
      <c r="K164" s="364" t="s">
        <v>433</v>
      </c>
      <c r="L164" s="365"/>
    </row>
    <row r="165" spans="1:12" ht="30" customHeight="1" hidden="1" collapsed="1">
      <c r="A165" s="353">
        <v>3</v>
      </c>
      <c r="B165" s="353">
        <v>2</v>
      </c>
      <c r="C165" s="353"/>
      <c r="D165" s="353"/>
      <c r="E165" s="353"/>
      <c r="F165" s="353"/>
      <c r="G165" s="352" t="s">
        <v>168</v>
      </c>
      <c r="H165" s="348">
        <v>135</v>
      </c>
      <c r="I165" s="351"/>
      <c r="J165" s="351"/>
      <c r="K165" s="364" t="s">
        <v>433</v>
      </c>
      <c r="L165" s="351"/>
    </row>
    <row r="166" spans="1:12" ht="27.75" customHeight="1" hidden="1" collapsed="1">
      <c r="A166" s="353">
        <v>3</v>
      </c>
      <c r="B166" s="353">
        <v>3</v>
      </c>
      <c r="C166" s="353"/>
      <c r="D166" s="353"/>
      <c r="E166" s="353"/>
      <c r="F166" s="353"/>
      <c r="G166" s="352" t="s">
        <v>434</v>
      </c>
      <c r="H166" s="348">
        <v>136</v>
      </c>
      <c r="I166" s="351"/>
      <c r="J166" s="351"/>
      <c r="K166" s="364" t="s">
        <v>433</v>
      </c>
      <c r="L166" s="351"/>
    </row>
    <row r="167" spans="1:12" ht="12.75">
      <c r="A167" s="364"/>
      <c r="B167" s="364"/>
      <c r="C167" s="364"/>
      <c r="D167" s="364"/>
      <c r="E167" s="364"/>
      <c r="F167" s="364"/>
      <c r="G167" s="352" t="s">
        <v>428</v>
      </c>
      <c r="H167" s="348">
        <v>137</v>
      </c>
      <c r="I167" s="347">
        <f>I31+I133</f>
        <v>193.32999999999998</v>
      </c>
      <c r="J167" s="347">
        <f>J31+J133</f>
        <v>17286.08</v>
      </c>
      <c r="K167" s="347">
        <f>K31</f>
        <v>0</v>
      </c>
      <c r="L167" s="347">
        <f>L31+L133</f>
        <v>0</v>
      </c>
    </row>
    <row r="168" spans="1:12" ht="12.75">
      <c r="A168" s="342"/>
      <c r="B168" s="342"/>
      <c r="C168" s="342"/>
      <c r="D168" s="342"/>
      <c r="E168" s="342"/>
      <c r="F168" s="342"/>
      <c r="G168" s="363"/>
      <c r="H168" s="362"/>
      <c r="I168" s="346"/>
      <c r="J168" s="346"/>
      <c r="K168" s="346"/>
      <c r="L168" s="346"/>
    </row>
    <row r="169" spans="1:12" ht="11.25" customHeight="1">
      <c r="A169" s="532" t="s">
        <v>26</v>
      </c>
      <c r="B169" s="533"/>
      <c r="C169" s="533"/>
      <c r="D169" s="533"/>
      <c r="E169" s="533"/>
      <c r="F169" s="534"/>
      <c r="G169" s="541" t="s">
        <v>27</v>
      </c>
      <c r="H169" s="541" t="s">
        <v>28</v>
      </c>
      <c r="I169" s="361" t="s">
        <v>432</v>
      </c>
      <c r="J169" s="361"/>
      <c r="K169" s="360"/>
      <c r="L169" s="360"/>
    </row>
    <row r="170" spans="1:12" ht="9.75" customHeight="1">
      <c r="A170" s="535"/>
      <c r="B170" s="536"/>
      <c r="C170" s="536"/>
      <c r="D170" s="536"/>
      <c r="E170" s="536"/>
      <c r="F170" s="537"/>
      <c r="G170" s="542"/>
      <c r="H170" s="555"/>
      <c r="I170" s="359" t="s">
        <v>328</v>
      </c>
      <c r="J170" s="358"/>
      <c r="K170" s="346"/>
      <c r="L170" s="346"/>
    </row>
    <row r="171" spans="1:12" ht="46.5" customHeight="1">
      <c r="A171" s="538"/>
      <c r="B171" s="539"/>
      <c r="C171" s="539"/>
      <c r="D171" s="539"/>
      <c r="E171" s="539"/>
      <c r="F171" s="540"/>
      <c r="G171" s="543"/>
      <c r="H171" s="556"/>
      <c r="I171" s="357" t="s">
        <v>431</v>
      </c>
      <c r="J171" s="357" t="s">
        <v>430</v>
      </c>
      <c r="K171" s="346"/>
      <c r="L171" s="346"/>
    </row>
    <row r="172" spans="1:12" ht="12.75" hidden="1" collapsed="1">
      <c r="A172" s="355">
        <v>2</v>
      </c>
      <c r="B172" s="356"/>
      <c r="C172" s="356"/>
      <c r="D172" s="356"/>
      <c r="E172" s="356"/>
      <c r="F172" s="356"/>
      <c r="G172" s="356" t="s">
        <v>37</v>
      </c>
      <c r="H172" s="355">
        <v>138</v>
      </c>
      <c r="I172" s="354"/>
      <c r="J172" s="354"/>
      <c r="K172" s="346"/>
      <c r="L172" s="346"/>
    </row>
    <row r="173" spans="1:12" ht="44.25" customHeight="1" hidden="1" collapsed="1">
      <c r="A173" s="353">
        <v>3</v>
      </c>
      <c r="B173" s="350"/>
      <c r="C173" s="350"/>
      <c r="D173" s="350"/>
      <c r="E173" s="350"/>
      <c r="F173" s="350"/>
      <c r="G173" s="352" t="s">
        <v>429</v>
      </c>
      <c r="H173" s="348">
        <v>139</v>
      </c>
      <c r="I173" s="351"/>
      <c r="J173" s="351"/>
      <c r="K173" s="346"/>
      <c r="L173" s="346"/>
    </row>
    <row r="174" spans="1:12" ht="12.75">
      <c r="A174" s="350"/>
      <c r="B174" s="350"/>
      <c r="C174" s="350"/>
      <c r="D174" s="350"/>
      <c r="E174" s="350"/>
      <c r="F174" s="350"/>
      <c r="G174" s="349" t="s">
        <v>428</v>
      </c>
      <c r="H174" s="348">
        <v>140</v>
      </c>
      <c r="I174" s="347">
        <f>I172+I173</f>
        <v>0</v>
      </c>
      <c r="J174" s="347">
        <f>J172+J173</f>
        <v>0</v>
      </c>
      <c r="K174" s="346"/>
      <c r="L174" s="346"/>
    </row>
    <row r="176" ht="0.75" customHeight="1"/>
    <row r="177" spans="1:13" ht="12.75">
      <c r="A177" s="547" t="s">
        <v>226</v>
      </c>
      <c r="B177" s="547"/>
      <c r="C177" s="547"/>
      <c r="D177" s="547"/>
      <c r="E177" s="547"/>
      <c r="F177" s="547"/>
      <c r="G177" s="547"/>
      <c r="H177" s="547"/>
      <c r="I177" s="547"/>
      <c r="J177" s="548" t="s">
        <v>227</v>
      </c>
      <c r="K177" s="548"/>
      <c r="L177" s="548"/>
      <c r="M177" s="345"/>
    </row>
    <row r="178" spans="1:13" ht="19.5" customHeight="1">
      <c r="A178" s="523" t="s">
        <v>427</v>
      </c>
      <c r="B178" s="524"/>
      <c r="C178" s="524"/>
      <c r="D178" s="524"/>
      <c r="E178" s="524"/>
      <c r="F178" s="524"/>
      <c r="G178" s="524"/>
      <c r="H178" s="524"/>
      <c r="I178" s="524"/>
      <c r="J178" s="524"/>
      <c r="K178" s="524"/>
      <c r="L178" s="524"/>
      <c r="M178" s="345"/>
    </row>
    <row r="179" ht="15" customHeight="1"/>
    <row r="180" spans="1:14" ht="12.75">
      <c r="A180" s="547" t="s">
        <v>231</v>
      </c>
      <c r="B180" s="547"/>
      <c r="C180" s="547"/>
      <c r="D180" s="547"/>
      <c r="E180" s="547"/>
      <c r="F180" s="547"/>
      <c r="G180" s="547"/>
      <c r="H180" s="547"/>
      <c r="I180" s="547"/>
      <c r="J180" s="548" t="s">
        <v>232</v>
      </c>
      <c r="K180" s="548"/>
      <c r="L180" s="548"/>
      <c r="M180" s="345"/>
      <c r="N180" s="344"/>
    </row>
    <row r="181" spans="1:13" ht="12.75">
      <c r="A181" s="342" t="s">
        <v>426</v>
      </c>
      <c r="B181" s="342"/>
      <c r="C181" s="342"/>
      <c r="D181" s="342"/>
      <c r="E181" s="342"/>
      <c r="F181" s="342"/>
      <c r="G181" s="342"/>
      <c r="H181" s="342"/>
      <c r="I181" s="342"/>
      <c r="J181" s="342"/>
      <c r="K181" s="342"/>
      <c r="L181" s="342"/>
      <c r="M181" s="343"/>
    </row>
    <row r="182" spans="1:12" ht="12.75">
      <c r="A182" s="342" t="s">
        <v>425</v>
      </c>
      <c r="B182" s="341"/>
      <c r="C182" s="341"/>
      <c r="D182" s="341"/>
      <c r="E182" s="341"/>
      <c r="F182" s="341"/>
      <c r="G182" s="341"/>
      <c r="H182" s="341"/>
      <c r="I182" s="341"/>
      <c r="J182" s="341"/>
      <c r="K182" s="341"/>
      <c r="L182" s="341"/>
    </row>
  </sheetData>
  <sheetProtection formatCells="0" formatColumns="0" formatRows="0" insertColumns="0" insertRows="0" insertHyperlinks="0" deleteColumns="0" deleteRows="0" sort="0" autoFilter="0" pivotTables="0"/>
  <mergeCells count="28">
    <mergeCell ref="I27:I29"/>
    <mergeCell ref="C7:L7"/>
    <mergeCell ref="G25:G29"/>
    <mergeCell ref="E10:M10"/>
    <mergeCell ref="H25:H29"/>
    <mergeCell ref="G18:K18"/>
    <mergeCell ref="A25:F29"/>
    <mergeCell ref="J28:J29"/>
    <mergeCell ref="J177:L177"/>
    <mergeCell ref="J180:L180"/>
    <mergeCell ref="A180:I180"/>
    <mergeCell ref="I1:L1"/>
    <mergeCell ref="I2:L2"/>
    <mergeCell ref="I3:L3"/>
    <mergeCell ref="I4:L4"/>
    <mergeCell ref="I5:L5"/>
    <mergeCell ref="I23:K23"/>
    <mergeCell ref="H169:H171"/>
    <mergeCell ref="A178:L178"/>
    <mergeCell ref="C8:L8"/>
    <mergeCell ref="G17:J17"/>
    <mergeCell ref="G12:K12"/>
    <mergeCell ref="G14:K14"/>
    <mergeCell ref="A169:F171"/>
    <mergeCell ref="G169:G171"/>
    <mergeCell ref="I21:K21"/>
    <mergeCell ref="I22:K22"/>
    <mergeCell ref="A177:I177"/>
  </mergeCells>
  <printOptions/>
  <pageMargins left="0.7480314960629921" right="0.2362204724409449" top="0.2755905511811024" bottom="0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6"/>
  <sheetViews>
    <sheetView tabSelected="1" zoomScalePageLayoutView="0" workbookViewId="0" topLeftCell="A16">
      <selection activeCell="N46" sqref="N46"/>
    </sheetView>
  </sheetViews>
  <sheetFormatPr defaultColWidth="9.140625" defaultRowHeight="15"/>
  <cols>
    <col min="1" max="1" width="11.28125" style="229" customWidth="1"/>
    <col min="2" max="2" width="28.7109375" style="229" customWidth="1"/>
    <col min="3" max="3" width="9.28125" style="229" customWidth="1"/>
    <col min="4" max="4" width="9.8515625" style="229" customWidth="1"/>
    <col min="5" max="5" width="7.7109375" style="229" customWidth="1"/>
    <col min="6" max="6" width="7.57421875" style="229" customWidth="1"/>
    <col min="7" max="7" width="8.57421875" style="229" customWidth="1"/>
    <col min="8" max="8" width="7.7109375" style="229" customWidth="1"/>
    <col min="9" max="9" width="7.57421875" style="229" customWidth="1"/>
    <col min="10" max="16384" width="9.140625" style="229" customWidth="1"/>
  </cols>
  <sheetData>
    <row r="2" spans="6:10" ht="12.75">
      <c r="F2" s="563" t="s">
        <v>383</v>
      </c>
      <c r="G2" s="563"/>
      <c r="H2" s="563"/>
      <c r="I2" s="563"/>
      <c r="J2" s="260"/>
    </row>
    <row r="3" spans="1:10" ht="12.75">
      <c r="A3" s="259"/>
      <c r="F3" s="563" t="s">
        <v>255</v>
      </c>
      <c r="G3" s="563"/>
      <c r="H3" s="563"/>
      <c r="I3" s="563"/>
      <c r="J3" s="260"/>
    </row>
    <row r="4" spans="6:10" ht="12.75">
      <c r="F4" s="563" t="s">
        <v>256</v>
      </c>
      <c r="G4" s="563"/>
      <c r="H4" s="563"/>
      <c r="I4" s="563"/>
      <c r="J4" s="260"/>
    </row>
    <row r="5" spans="6:10" ht="12.75">
      <c r="F5" s="563" t="s">
        <v>382</v>
      </c>
      <c r="G5" s="563"/>
      <c r="H5" s="563"/>
      <c r="I5" s="563"/>
      <c r="J5" s="260"/>
    </row>
    <row r="6" spans="1:10" ht="12.75">
      <c r="A6" s="231"/>
      <c r="B6" s="231"/>
      <c r="C6" s="231"/>
      <c r="D6" s="231"/>
      <c r="F6" s="563" t="s">
        <v>381</v>
      </c>
      <c r="G6" s="563"/>
      <c r="H6" s="563"/>
      <c r="I6" s="563"/>
      <c r="J6" s="260"/>
    </row>
    <row r="7" spans="1:10" ht="12.75">
      <c r="A7" s="231"/>
      <c r="B7" s="231"/>
      <c r="C7" s="231"/>
      <c r="D7" s="231"/>
      <c r="F7" s="233"/>
      <c r="G7" s="233"/>
      <c r="H7" s="233"/>
      <c r="I7" s="233"/>
      <c r="J7" s="260"/>
    </row>
    <row r="8" spans="1:9" ht="12.75">
      <c r="A8" s="567" t="s">
        <v>380</v>
      </c>
      <c r="B8" s="567"/>
      <c r="C8" s="567"/>
      <c r="D8" s="567"/>
      <c r="E8" s="231"/>
      <c r="F8" s="231"/>
      <c r="G8" s="231"/>
      <c r="H8" s="231"/>
      <c r="I8" s="231"/>
    </row>
    <row r="9" spans="1:10" ht="12.75">
      <c r="A9" s="566" t="s">
        <v>259</v>
      </c>
      <c r="B9" s="566"/>
      <c r="C9" s="566"/>
      <c r="D9" s="566"/>
      <c r="E9" s="230"/>
      <c r="F9" s="230"/>
      <c r="G9" s="230"/>
      <c r="H9" s="230"/>
      <c r="I9" s="230"/>
      <c r="J9" s="231"/>
    </row>
    <row r="10" spans="1:9" ht="12.75">
      <c r="A10" s="261"/>
      <c r="B10" s="261"/>
      <c r="C10" s="261"/>
      <c r="D10" s="230"/>
      <c r="E10" s="230"/>
      <c r="F10" s="230"/>
      <c r="G10" s="230"/>
      <c r="H10" s="230"/>
      <c r="I10" s="230"/>
    </row>
    <row r="11" spans="6:10" ht="12.75" hidden="1">
      <c r="F11" s="565"/>
      <c r="G11" s="565"/>
      <c r="H11" s="565"/>
      <c r="I11" s="565"/>
      <c r="J11" s="260"/>
    </row>
    <row r="12" ht="12.75" hidden="1"/>
    <row r="13" spans="1:9" ht="15" customHeight="1">
      <c r="A13" s="259" t="s">
        <v>379</v>
      </c>
      <c r="B13" s="259"/>
      <c r="C13" s="259"/>
      <c r="D13" s="259"/>
      <c r="E13" s="259"/>
      <c r="F13" s="259"/>
      <c r="G13" s="259"/>
      <c r="H13" s="259"/>
      <c r="I13" s="259"/>
    </row>
    <row r="14" spans="2:9" ht="12.75">
      <c r="B14" s="259"/>
      <c r="C14" s="259"/>
      <c r="D14" s="259"/>
      <c r="E14" s="259"/>
      <c r="F14" s="259"/>
      <c r="G14" s="259"/>
      <c r="H14" s="259"/>
      <c r="I14" s="259"/>
    </row>
    <row r="15" spans="2:11" ht="12.75">
      <c r="B15" s="258" t="s">
        <v>384</v>
      </c>
      <c r="C15" s="257"/>
      <c r="D15" s="231"/>
      <c r="E15" s="231"/>
      <c r="F15" s="564" t="s">
        <v>378</v>
      </c>
      <c r="G15" s="564"/>
      <c r="H15" s="564"/>
      <c r="I15" s="564"/>
      <c r="K15" s="256"/>
    </row>
    <row r="16" spans="2:3" ht="12.75">
      <c r="B16" s="232" t="s">
        <v>303</v>
      </c>
      <c r="C16" s="244"/>
    </row>
    <row r="18" spans="1:9" ht="12.75">
      <c r="A18" s="231"/>
      <c r="B18" s="231"/>
      <c r="C18" s="576" t="s">
        <v>377</v>
      </c>
      <c r="D18" s="576"/>
      <c r="E18" s="576"/>
      <c r="F18" s="255"/>
      <c r="G18" s="568" t="s">
        <v>330</v>
      </c>
      <c r="H18" s="568"/>
      <c r="I18" s="568"/>
    </row>
    <row r="19" spans="1:13" ht="12.75" customHeight="1">
      <c r="A19" s="572" t="s">
        <v>26</v>
      </c>
      <c r="B19" s="573" t="s">
        <v>27</v>
      </c>
      <c r="C19" s="575" t="s">
        <v>329</v>
      </c>
      <c r="D19" s="575" t="s">
        <v>328</v>
      </c>
      <c r="E19" s="575"/>
      <c r="F19" s="575"/>
      <c r="G19" s="575"/>
      <c r="H19" s="575"/>
      <c r="I19" s="575"/>
      <c r="J19" s="231"/>
      <c r="K19" s="231"/>
      <c r="L19" s="231"/>
      <c r="M19" s="231"/>
    </row>
    <row r="20" spans="1:13" ht="12.75" customHeight="1">
      <c r="A20" s="572"/>
      <c r="B20" s="573"/>
      <c r="C20" s="575"/>
      <c r="D20" s="581" t="s">
        <v>376</v>
      </c>
      <c r="E20" s="581" t="s">
        <v>326</v>
      </c>
      <c r="F20" s="581" t="s">
        <v>325</v>
      </c>
      <c r="G20" s="581" t="s">
        <v>375</v>
      </c>
      <c r="H20" s="569" t="s">
        <v>374</v>
      </c>
      <c r="I20" s="581" t="s">
        <v>373</v>
      </c>
      <c r="J20" s="231"/>
      <c r="K20" s="231"/>
      <c r="L20" s="231"/>
      <c r="M20" s="231"/>
    </row>
    <row r="21" spans="1:13" ht="12.75">
      <c r="A21" s="572"/>
      <c r="B21" s="573"/>
      <c r="C21" s="575"/>
      <c r="D21" s="581"/>
      <c r="E21" s="581"/>
      <c r="F21" s="581"/>
      <c r="G21" s="581"/>
      <c r="H21" s="570"/>
      <c r="I21" s="582"/>
      <c r="J21" s="231"/>
      <c r="K21" s="231"/>
      <c r="L21" s="231"/>
      <c r="M21" s="231"/>
    </row>
    <row r="22" spans="1:13" ht="20.25" customHeight="1">
      <c r="A22" s="572"/>
      <c r="B22" s="573"/>
      <c r="C22" s="575"/>
      <c r="D22" s="581"/>
      <c r="E22" s="581"/>
      <c r="F22" s="581"/>
      <c r="G22" s="581"/>
      <c r="H22" s="571"/>
      <c r="I22" s="582"/>
      <c r="J22" s="231"/>
      <c r="K22" s="231"/>
      <c r="L22" s="231"/>
      <c r="M22" s="231"/>
    </row>
    <row r="23" spans="1:11" ht="13.5" customHeight="1">
      <c r="A23" s="239" t="s">
        <v>372</v>
      </c>
      <c r="B23" s="251" t="s">
        <v>39</v>
      </c>
      <c r="C23" s="236">
        <f aca="true" t="shared" si="0" ref="C23:C30">(D23+E23+F23+G23+I23)</f>
        <v>6581.11</v>
      </c>
      <c r="D23" s="239">
        <v>6581.11</v>
      </c>
      <c r="E23" s="239"/>
      <c r="F23" s="239"/>
      <c r="G23" s="239"/>
      <c r="H23" s="239"/>
      <c r="I23" s="239"/>
      <c r="J23" s="231"/>
      <c r="K23" s="231"/>
    </row>
    <row r="24" spans="1:11" ht="13.5" customHeight="1">
      <c r="A24" s="239" t="s">
        <v>371</v>
      </c>
      <c r="B24" s="248" t="s">
        <v>370</v>
      </c>
      <c r="C24" s="236">
        <f t="shared" si="0"/>
        <v>103.87</v>
      </c>
      <c r="D24" s="239">
        <v>103.87</v>
      </c>
      <c r="E24" s="239"/>
      <c r="F24" s="239"/>
      <c r="G24" s="239"/>
      <c r="H24" s="239"/>
      <c r="I24" s="239"/>
      <c r="J24" s="231"/>
      <c r="K24" s="231"/>
    </row>
    <row r="25" spans="1:10" ht="13.5" customHeight="1">
      <c r="A25" s="248" t="s">
        <v>369</v>
      </c>
      <c r="B25" s="248" t="s">
        <v>368</v>
      </c>
      <c r="C25" s="236">
        <f t="shared" si="0"/>
        <v>134.66</v>
      </c>
      <c r="D25" s="239">
        <v>67.05</v>
      </c>
      <c r="E25" s="239"/>
      <c r="F25" s="239"/>
      <c r="G25" s="239">
        <v>67.61</v>
      </c>
      <c r="H25" s="239"/>
      <c r="I25" s="239"/>
      <c r="J25" s="231"/>
    </row>
    <row r="26" spans="1:10" ht="13.5" customHeight="1">
      <c r="A26" s="248" t="s">
        <v>367</v>
      </c>
      <c r="B26" s="248" t="s">
        <v>366</v>
      </c>
      <c r="C26" s="236">
        <f t="shared" si="0"/>
        <v>106</v>
      </c>
      <c r="D26" s="239">
        <v>106</v>
      </c>
      <c r="E26" s="239"/>
      <c r="F26" s="239"/>
      <c r="G26" s="239"/>
      <c r="H26" s="239"/>
      <c r="I26" s="239"/>
      <c r="J26" s="231"/>
    </row>
    <row r="27" spans="1:10" ht="13.5" customHeight="1">
      <c r="A27" s="248" t="s">
        <v>365</v>
      </c>
      <c r="B27" s="248" t="s">
        <v>364</v>
      </c>
      <c r="C27" s="236">
        <f t="shared" si="0"/>
        <v>70.27</v>
      </c>
      <c r="D27" s="254">
        <v>70.27</v>
      </c>
      <c r="E27" s="239"/>
      <c r="F27" s="239"/>
      <c r="G27" s="239"/>
      <c r="H27" s="239"/>
      <c r="I27" s="239"/>
      <c r="J27" s="231"/>
    </row>
    <row r="28" spans="1:10" ht="13.5" customHeight="1">
      <c r="A28" s="248" t="s">
        <v>363</v>
      </c>
      <c r="B28" s="248" t="s">
        <v>362</v>
      </c>
      <c r="C28" s="236">
        <f t="shared" si="0"/>
        <v>0</v>
      </c>
      <c r="D28" s="254">
        <v>0</v>
      </c>
      <c r="E28" s="239"/>
      <c r="F28" s="239"/>
      <c r="G28" s="239"/>
      <c r="H28" s="239"/>
      <c r="I28" s="239"/>
      <c r="J28" s="231"/>
    </row>
    <row r="29" spans="1:10" ht="13.5" customHeight="1">
      <c r="A29" s="248" t="s">
        <v>361</v>
      </c>
      <c r="B29" s="248" t="s">
        <v>360</v>
      </c>
      <c r="C29" s="236">
        <f t="shared" si="0"/>
        <v>0</v>
      </c>
      <c r="D29" s="239">
        <v>0</v>
      </c>
      <c r="E29" s="239"/>
      <c r="F29" s="239"/>
      <c r="G29" s="239"/>
      <c r="H29" s="239"/>
      <c r="I29" s="239"/>
      <c r="J29" s="231"/>
    </row>
    <row r="30" spans="1:10" ht="13.5" customHeight="1">
      <c r="A30" s="237" t="s">
        <v>359</v>
      </c>
      <c r="B30" s="251" t="s">
        <v>358</v>
      </c>
      <c r="C30" s="236">
        <f t="shared" si="0"/>
        <v>117.26</v>
      </c>
      <c r="D30" s="253">
        <f>(D32+D33+D35+D34)</f>
        <v>117.26</v>
      </c>
      <c r="E30" s="250">
        <f>(E32+E33+E35)</f>
        <v>0</v>
      </c>
      <c r="F30" s="250">
        <f>(F32+F33+F35)</f>
        <v>0</v>
      </c>
      <c r="G30" s="250">
        <f>(G32+G33+G35)</f>
        <v>0</v>
      </c>
      <c r="H30" s="250">
        <f>(H32+H33+H35)</f>
        <v>0</v>
      </c>
      <c r="I30" s="250">
        <f>(I32+I33+I35)</f>
        <v>0</v>
      </c>
      <c r="J30" s="231"/>
    </row>
    <row r="31" spans="1:10" ht="13.5" customHeight="1">
      <c r="A31" s="239"/>
      <c r="B31" s="237" t="s">
        <v>345</v>
      </c>
      <c r="C31" s="236"/>
      <c r="D31" s="239"/>
      <c r="E31" s="239"/>
      <c r="F31" s="239"/>
      <c r="G31" s="239"/>
      <c r="H31" s="239"/>
      <c r="I31" s="239"/>
      <c r="J31" s="231"/>
    </row>
    <row r="32" spans="1:10" ht="13.5" customHeight="1">
      <c r="A32" s="237"/>
      <c r="B32" s="237" t="s">
        <v>357</v>
      </c>
      <c r="C32" s="236">
        <f>(D32+E32+F32+G32+I32)</f>
        <v>0</v>
      </c>
      <c r="D32" s="239">
        <v>0</v>
      </c>
      <c r="E32" s="239"/>
      <c r="F32" s="239"/>
      <c r="G32" s="239"/>
      <c r="H32" s="239"/>
      <c r="I32" s="239"/>
      <c r="J32" s="231"/>
    </row>
    <row r="33" spans="1:10" ht="12.75" customHeight="1">
      <c r="A33" s="237"/>
      <c r="B33" s="237" t="s">
        <v>356</v>
      </c>
      <c r="C33" s="236">
        <f>(D33+E33+F33+G33+I33)</f>
        <v>109.53</v>
      </c>
      <c r="D33" s="239">
        <v>109.53</v>
      </c>
      <c r="E33" s="239"/>
      <c r="F33" s="239"/>
      <c r="G33" s="239"/>
      <c r="H33" s="239"/>
      <c r="I33" s="239"/>
      <c r="J33" s="231"/>
    </row>
    <row r="34" spans="1:10" ht="15.75" customHeight="1">
      <c r="A34" s="237"/>
      <c r="B34" s="237" t="s">
        <v>355</v>
      </c>
      <c r="C34" s="236">
        <f>(D34+E34+F34+G34+I34)</f>
        <v>7.73</v>
      </c>
      <c r="D34" s="239">
        <v>7.73</v>
      </c>
      <c r="E34" s="239"/>
      <c r="F34" s="239"/>
      <c r="G34" s="239"/>
      <c r="H34" s="239"/>
      <c r="I34" s="239"/>
      <c r="J34" s="231"/>
    </row>
    <row r="35" spans="1:10" ht="13.5" customHeight="1">
      <c r="A35" s="237"/>
      <c r="B35" s="237" t="s">
        <v>354</v>
      </c>
      <c r="C35" s="236">
        <f>(D35+E35+F35+G35+I35)</f>
        <v>0</v>
      </c>
      <c r="D35" s="239">
        <v>0</v>
      </c>
      <c r="E35" s="239"/>
      <c r="F35" s="239"/>
      <c r="G35" s="239"/>
      <c r="H35" s="239"/>
      <c r="I35" s="239"/>
      <c r="J35" s="231"/>
    </row>
    <row r="36" spans="1:10" ht="27" customHeight="1">
      <c r="A36" s="237" t="s">
        <v>353</v>
      </c>
      <c r="B36" s="252" t="s">
        <v>352</v>
      </c>
      <c r="C36" s="236"/>
      <c r="D36" s="239">
        <f>D38+D40+D39</f>
        <v>115.88</v>
      </c>
      <c r="E36" s="239"/>
      <c r="F36" s="239"/>
      <c r="G36" s="239"/>
      <c r="H36" s="239"/>
      <c r="I36" s="239"/>
      <c r="J36" s="231"/>
    </row>
    <row r="37" spans="1:10" ht="13.5" customHeight="1">
      <c r="A37" s="237"/>
      <c r="B37" s="237" t="s">
        <v>345</v>
      </c>
      <c r="C37" s="236"/>
      <c r="D37" s="239"/>
      <c r="E37" s="239"/>
      <c r="F37" s="239"/>
      <c r="G37" s="239"/>
      <c r="H37" s="239"/>
      <c r="I37" s="239"/>
      <c r="J37" s="231"/>
    </row>
    <row r="38" spans="1:10" ht="13.5" customHeight="1">
      <c r="A38" s="237"/>
      <c r="B38" s="237" t="s">
        <v>351</v>
      </c>
      <c r="C38" s="236"/>
      <c r="D38" s="239">
        <v>75.88</v>
      </c>
      <c r="E38" s="239"/>
      <c r="F38" s="239"/>
      <c r="G38" s="239"/>
      <c r="H38" s="239"/>
      <c r="I38" s="239"/>
      <c r="J38" s="231"/>
    </row>
    <row r="39" spans="1:10" ht="13.5" customHeight="1" hidden="1">
      <c r="A39" s="237"/>
      <c r="B39" s="237"/>
      <c r="C39" s="236"/>
      <c r="D39" s="239">
        <v>0</v>
      </c>
      <c r="E39" s="239"/>
      <c r="F39" s="239"/>
      <c r="G39" s="239"/>
      <c r="H39" s="239"/>
      <c r="I39" s="239"/>
      <c r="J39" s="231"/>
    </row>
    <row r="40" spans="1:10" ht="13.5" customHeight="1">
      <c r="A40" s="237"/>
      <c r="B40" s="237" t="s">
        <v>350</v>
      </c>
      <c r="C40" s="236"/>
      <c r="D40" s="239">
        <v>40</v>
      </c>
      <c r="E40" s="239"/>
      <c r="F40" s="239"/>
      <c r="G40" s="239"/>
      <c r="H40" s="239"/>
      <c r="I40" s="239"/>
      <c r="J40" s="231"/>
    </row>
    <row r="41" spans="1:10" ht="13.5" customHeight="1">
      <c r="A41" s="237" t="s">
        <v>349</v>
      </c>
      <c r="B41" s="237" t="s">
        <v>348</v>
      </c>
      <c r="C41" s="236"/>
      <c r="D41" s="239">
        <v>70.46</v>
      </c>
      <c r="E41" s="239"/>
      <c r="F41" s="239"/>
      <c r="G41" s="239"/>
      <c r="H41" s="239"/>
      <c r="I41" s="239"/>
      <c r="J41" s="231"/>
    </row>
    <row r="42" spans="1:10" ht="13.5" customHeight="1">
      <c r="A42" s="239" t="s">
        <v>347</v>
      </c>
      <c r="B42" s="251" t="s">
        <v>346</v>
      </c>
      <c r="C42" s="236">
        <f>(D42+E42+F42+G42+I42)</f>
        <v>9986.57</v>
      </c>
      <c r="D42" s="250">
        <f>(D45+D54+D48+D47+D53+D49+D46+D44+D50+D51+D52)</f>
        <v>687.95</v>
      </c>
      <c r="E42" s="250">
        <f>(E45+E54)</f>
        <v>0</v>
      </c>
      <c r="F42" s="250">
        <f>(F45+F54)</f>
        <v>0</v>
      </c>
      <c r="G42" s="250">
        <f>(G45+G54+G47+G48+G49+G53+G44+G50+G51+G52)</f>
        <v>9298.619999999999</v>
      </c>
      <c r="H42" s="250">
        <f>(H45+H54)</f>
        <v>0</v>
      </c>
      <c r="I42" s="250">
        <f>(I45+I54)</f>
        <v>0</v>
      </c>
      <c r="J42" s="231"/>
    </row>
    <row r="43" spans="1:10" ht="12" customHeight="1">
      <c r="A43" s="237"/>
      <c r="B43" s="237" t="s">
        <v>345</v>
      </c>
      <c r="C43" s="236"/>
      <c r="D43" s="239"/>
      <c r="E43" s="239"/>
      <c r="F43" s="239"/>
      <c r="G43" s="239"/>
      <c r="H43" s="239"/>
      <c r="I43" s="239"/>
      <c r="J43" s="231"/>
    </row>
    <row r="44" spans="1:10" ht="13.5" customHeight="1" hidden="1">
      <c r="A44" s="237"/>
      <c r="B44" s="248" t="s">
        <v>344</v>
      </c>
      <c r="C44" s="236">
        <f>(D44+E44+F44+G44+I44)</f>
        <v>0</v>
      </c>
      <c r="D44" s="239"/>
      <c r="E44" s="239"/>
      <c r="F44" s="239"/>
      <c r="G44" s="239"/>
      <c r="H44" s="239"/>
      <c r="I44" s="239"/>
      <c r="J44" s="231"/>
    </row>
    <row r="45" spans="1:10" ht="12" customHeight="1">
      <c r="A45" s="237"/>
      <c r="B45" s="248" t="s">
        <v>343</v>
      </c>
      <c r="C45" s="236">
        <f>(D45+E45+F45+G45+I45)</f>
        <v>68.08</v>
      </c>
      <c r="D45" s="239">
        <v>68.08</v>
      </c>
      <c r="E45" s="239"/>
      <c r="F45" s="239"/>
      <c r="G45" s="239"/>
      <c r="H45" s="239"/>
      <c r="I45" s="239"/>
      <c r="J45" s="231"/>
    </row>
    <row r="46" spans="1:10" ht="12" customHeight="1">
      <c r="A46" s="237"/>
      <c r="B46" s="248" t="s">
        <v>342</v>
      </c>
      <c r="C46" s="236">
        <f>(D46+E46+F46+G46+I46)</f>
        <v>99.94</v>
      </c>
      <c r="D46" s="239">
        <v>99.94</v>
      </c>
      <c r="E46" s="239"/>
      <c r="F46" s="239"/>
      <c r="G46" s="239"/>
      <c r="H46" s="239"/>
      <c r="I46" s="239"/>
      <c r="J46" s="231"/>
    </row>
    <row r="47" spans="1:10" ht="13.5" customHeight="1">
      <c r="A47" s="237"/>
      <c r="B47" s="248" t="s">
        <v>341</v>
      </c>
      <c r="C47" s="236">
        <f>(D47+E47+F47+G47+I47)</f>
        <v>3.07</v>
      </c>
      <c r="D47" s="239"/>
      <c r="E47" s="239"/>
      <c r="F47" s="239"/>
      <c r="G47" s="239">
        <v>3.07</v>
      </c>
      <c r="H47" s="239"/>
      <c r="I47" s="239"/>
      <c r="J47" s="231"/>
    </row>
    <row r="48" spans="1:10" ht="14.25" customHeight="1">
      <c r="A48" s="237"/>
      <c r="B48" s="248" t="s">
        <v>340</v>
      </c>
      <c r="C48" s="236">
        <f>(D48+E48+F48+G48+I48)</f>
        <v>519.93</v>
      </c>
      <c r="D48" s="239">
        <v>519.93</v>
      </c>
      <c r="E48" s="239"/>
      <c r="F48" s="239"/>
      <c r="G48" s="239"/>
      <c r="H48" s="239"/>
      <c r="I48" s="239"/>
      <c r="J48" s="231"/>
    </row>
    <row r="49" spans="1:10" ht="13.5" customHeight="1">
      <c r="A49" s="237"/>
      <c r="B49" s="248" t="s">
        <v>339</v>
      </c>
      <c r="C49" s="236">
        <f>D49+E49+F49+G49+H49</f>
        <v>7542.76</v>
      </c>
      <c r="D49" s="239"/>
      <c r="E49" s="239"/>
      <c r="F49" s="239"/>
      <c r="G49" s="239">
        <v>7542.76</v>
      </c>
      <c r="H49" s="239"/>
      <c r="I49" s="239"/>
      <c r="J49" s="231"/>
    </row>
    <row r="50" spans="1:10" ht="13.5" customHeight="1">
      <c r="A50" s="237"/>
      <c r="B50" s="248" t="s">
        <v>338</v>
      </c>
      <c r="C50" s="236">
        <f>(D50+E50+F50+G50+I50)</f>
        <v>1000</v>
      </c>
      <c r="D50" s="239"/>
      <c r="E50" s="239"/>
      <c r="F50" s="239"/>
      <c r="G50" s="239">
        <v>1000</v>
      </c>
      <c r="H50" s="239"/>
      <c r="I50" s="239"/>
      <c r="J50" s="231"/>
    </row>
    <row r="51" spans="1:10" ht="13.5" customHeight="1">
      <c r="A51" s="237"/>
      <c r="B51" s="248" t="s">
        <v>337</v>
      </c>
      <c r="C51" s="236">
        <f>(D51+E51+F51+G51+I51)</f>
        <v>125.38</v>
      </c>
      <c r="D51" s="239"/>
      <c r="E51" s="239"/>
      <c r="F51" s="239"/>
      <c r="G51" s="239">
        <v>125.38</v>
      </c>
      <c r="H51" s="239"/>
      <c r="I51" s="239"/>
      <c r="J51" s="231"/>
    </row>
    <row r="52" spans="1:10" ht="13.5" customHeight="1">
      <c r="A52" s="237"/>
      <c r="B52" s="248" t="s">
        <v>336</v>
      </c>
      <c r="C52" s="236">
        <f>(D52+E52+F52+G52+I52)</f>
        <v>125.26</v>
      </c>
      <c r="D52" s="239"/>
      <c r="E52" s="239"/>
      <c r="F52" s="239"/>
      <c r="G52" s="239">
        <v>125.26</v>
      </c>
      <c r="H52" s="239"/>
      <c r="I52" s="239"/>
      <c r="J52" s="231"/>
    </row>
    <row r="53" spans="1:10" ht="13.5" customHeight="1">
      <c r="A53" s="237"/>
      <c r="B53" s="249" t="s">
        <v>335</v>
      </c>
      <c r="C53" s="236">
        <f>D53+E53+F53+G53</f>
        <v>502.15</v>
      </c>
      <c r="D53" s="239"/>
      <c r="E53" s="239"/>
      <c r="F53" s="239"/>
      <c r="G53" s="239">
        <v>502.15</v>
      </c>
      <c r="H53" s="239"/>
      <c r="I53" s="239"/>
      <c r="J53" s="231"/>
    </row>
    <row r="54" spans="1:10" ht="13.5" customHeight="1" hidden="1">
      <c r="A54" s="237"/>
      <c r="B54" s="248" t="s">
        <v>334</v>
      </c>
      <c r="C54" s="236">
        <f>D54+E54+F54+G54</f>
        <v>0</v>
      </c>
      <c r="D54" s="239"/>
      <c r="E54" s="239"/>
      <c r="F54" s="239"/>
      <c r="G54" s="239"/>
      <c r="H54" s="239"/>
      <c r="I54" s="239"/>
      <c r="J54" s="231"/>
    </row>
    <row r="55" spans="1:10" ht="13.5" customHeight="1">
      <c r="A55" s="237" t="s">
        <v>333</v>
      </c>
      <c r="B55" s="248" t="s">
        <v>332</v>
      </c>
      <c r="C55" s="236">
        <f>D55+E55+F55+G55</f>
        <v>0</v>
      </c>
      <c r="D55" s="239">
        <v>0</v>
      </c>
      <c r="E55" s="239"/>
      <c r="F55" s="239"/>
      <c r="G55" s="239"/>
      <c r="H55" s="239"/>
      <c r="I55" s="239"/>
      <c r="J55" s="231"/>
    </row>
    <row r="56" spans="1:10" ht="16.5" customHeight="1">
      <c r="A56" s="238" t="s">
        <v>323</v>
      </c>
      <c r="B56" s="237"/>
      <c r="C56" s="236">
        <f>(D56+E56+F56+G56+H56+I56)</f>
        <v>17286.08</v>
      </c>
      <c r="D56" s="236">
        <f>(D23+D25+D26+D30+D42+D27+D24+D29+D36+D55+D41+D28)</f>
        <v>7919.85</v>
      </c>
      <c r="E56" s="236">
        <f>(E23+E25+E26+E30+E42)</f>
        <v>0</v>
      </c>
      <c r="F56" s="236">
        <f>(F23+F25+F26+F30+F42)</f>
        <v>0</v>
      </c>
      <c r="G56" s="236">
        <f>(G23+G25+G26+G30+G42+G27)</f>
        <v>9366.23</v>
      </c>
      <c r="H56" s="236">
        <f>(H23+H25+H26+H30+H42)</f>
        <v>0</v>
      </c>
      <c r="I56" s="236">
        <f>(I23+I25+I26+I30+I42)</f>
        <v>0</v>
      </c>
      <c r="J56" s="231"/>
    </row>
    <row r="57" ht="12.75" hidden="1">
      <c r="J57" s="231"/>
    </row>
    <row r="58" ht="12.75" hidden="1">
      <c r="J58" s="231"/>
    </row>
    <row r="59" spans="3:10" ht="12.75">
      <c r="C59" s="576" t="s">
        <v>331</v>
      </c>
      <c r="D59" s="576"/>
      <c r="E59" s="576"/>
      <c r="F59" s="568" t="s">
        <v>330</v>
      </c>
      <c r="G59" s="568"/>
      <c r="H59" s="247"/>
      <c r="I59" s="246"/>
      <c r="J59" s="231"/>
    </row>
    <row r="60" spans="1:11" ht="12.75" customHeight="1">
      <c r="A60" s="573" t="s">
        <v>26</v>
      </c>
      <c r="B60" s="573" t="s">
        <v>27</v>
      </c>
      <c r="C60" s="574" t="s">
        <v>329</v>
      </c>
      <c r="D60" s="583" t="s">
        <v>328</v>
      </c>
      <c r="E60" s="583"/>
      <c r="F60" s="583"/>
      <c r="G60" s="583"/>
      <c r="H60" s="245"/>
      <c r="I60" s="244"/>
      <c r="J60" s="231"/>
      <c r="K60" s="240"/>
    </row>
    <row r="61" spans="1:11" ht="12.75" customHeight="1">
      <c r="A61" s="573"/>
      <c r="B61" s="573"/>
      <c r="C61" s="574"/>
      <c r="D61" s="578" t="s">
        <v>327</v>
      </c>
      <c r="E61" s="578" t="s">
        <v>326</v>
      </c>
      <c r="F61" s="578" t="s">
        <v>325</v>
      </c>
      <c r="G61" s="578" t="s">
        <v>324</v>
      </c>
      <c r="H61" s="243"/>
      <c r="I61" s="241"/>
      <c r="J61" s="231"/>
      <c r="K61" s="240"/>
    </row>
    <row r="62" spans="1:11" ht="12.75">
      <c r="A62" s="573"/>
      <c r="B62" s="573"/>
      <c r="C62" s="574"/>
      <c r="D62" s="578"/>
      <c r="E62" s="578"/>
      <c r="F62" s="578"/>
      <c r="G62" s="584"/>
      <c r="H62" s="242"/>
      <c r="I62" s="241"/>
      <c r="J62" s="231"/>
      <c r="K62" s="240"/>
    </row>
    <row r="63" spans="1:11" ht="18" customHeight="1">
      <c r="A63" s="573"/>
      <c r="B63" s="573"/>
      <c r="C63" s="574"/>
      <c r="D63" s="578"/>
      <c r="E63" s="578"/>
      <c r="F63" s="578"/>
      <c r="G63" s="584"/>
      <c r="H63" s="242"/>
      <c r="I63" s="241"/>
      <c r="J63" s="231"/>
      <c r="K63" s="240"/>
    </row>
    <row r="64" spans="1:10" ht="0.75" customHeight="1">
      <c r="A64" s="237"/>
      <c r="B64" s="237"/>
      <c r="C64" s="236">
        <f>(D64+E64+F64+G64)</f>
        <v>0</v>
      </c>
      <c r="D64" s="239"/>
      <c r="E64" s="239"/>
      <c r="F64" s="239"/>
      <c r="G64" s="239"/>
      <c r="H64" s="235"/>
      <c r="I64" s="235"/>
      <c r="J64" s="231"/>
    </row>
    <row r="65" spans="1:10" ht="13.5" customHeight="1" hidden="1">
      <c r="A65" s="237"/>
      <c r="B65" s="237"/>
      <c r="C65" s="236">
        <f>(D65+E65+F65+G65)</f>
        <v>0</v>
      </c>
      <c r="D65" s="239"/>
      <c r="E65" s="239"/>
      <c r="F65" s="239"/>
      <c r="G65" s="239"/>
      <c r="H65" s="235"/>
      <c r="I65" s="235"/>
      <c r="J65" s="231"/>
    </row>
    <row r="66" spans="1:10" ht="13.5" customHeight="1" hidden="1">
      <c r="A66" s="237"/>
      <c r="B66" s="237"/>
      <c r="C66" s="236">
        <f>(D66+E66+F66+G66)</f>
        <v>0</v>
      </c>
      <c r="D66" s="239"/>
      <c r="E66" s="239"/>
      <c r="F66" s="239"/>
      <c r="G66" s="239"/>
      <c r="H66" s="235"/>
      <c r="I66" s="235"/>
      <c r="J66" s="231"/>
    </row>
    <row r="67" spans="1:10" ht="13.5" customHeight="1" hidden="1">
      <c r="A67" s="237"/>
      <c r="B67" s="237"/>
      <c r="C67" s="236">
        <f>(D67+E67+F67+G67)</f>
        <v>0</v>
      </c>
      <c r="D67" s="239"/>
      <c r="E67" s="239"/>
      <c r="F67" s="239"/>
      <c r="G67" s="239"/>
      <c r="H67" s="235"/>
      <c r="I67" s="235"/>
      <c r="J67" s="231"/>
    </row>
    <row r="68" spans="1:10" ht="17.25" customHeight="1">
      <c r="A68" s="238" t="s">
        <v>323</v>
      </c>
      <c r="B68" s="237"/>
      <c r="C68" s="236">
        <f>(D68+E68+F68+G68)</f>
        <v>0</v>
      </c>
      <c r="D68" s="236">
        <f>(D64+D65+D66+D67)</f>
        <v>0</v>
      </c>
      <c r="E68" s="236">
        <f>(E64+E65+E66+E67)</f>
        <v>0</v>
      </c>
      <c r="F68" s="236">
        <f>(F64+F65+F66+F67)</f>
        <v>0</v>
      </c>
      <c r="G68" s="236">
        <f>(G64+G65+G66+G67)</f>
        <v>0</v>
      </c>
      <c r="H68" s="235"/>
      <c r="I68" s="235"/>
      <c r="J68" s="231"/>
    </row>
    <row r="69" spans="1:10" ht="0.75" customHeight="1">
      <c r="A69" s="231"/>
      <c r="H69" s="231"/>
      <c r="I69" s="231"/>
      <c r="J69" s="231"/>
    </row>
    <row r="70" spans="1:10" ht="12.75" hidden="1">
      <c r="A70" s="231"/>
      <c r="J70" s="231"/>
    </row>
    <row r="71" spans="1:10" ht="12.75">
      <c r="A71" s="234" t="s">
        <v>226</v>
      </c>
      <c r="B71" s="231"/>
      <c r="C71" s="567"/>
      <c r="D71" s="567"/>
      <c r="E71" s="231"/>
      <c r="F71" s="580" t="s">
        <v>227</v>
      </c>
      <c r="G71" s="567"/>
      <c r="H71" s="567"/>
      <c r="I71" s="567"/>
      <c r="J71" s="231"/>
    </row>
    <row r="72" spans="3:10" ht="8.25" customHeight="1">
      <c r="C72" s="566" t="s">
        <v>321</v>
      </c>
      <c r="D72" s="566"/>
      <c r="E72" s="579" t="s">
        <v>320</v>
      </c>
      <c r="F72" s="579"/>
      <c r="G72" s="579"/>
      <c r="H72" s="579"/>
      <c r="I72" s="579"/>
      <c r="J72" s="231"/>
    </row>
    <row r="73" spans="3:10" ht="3.75" customHeight="1" hidden="1">
      <c r="C73" s="230"/>
      <c r="D73" s="230"/>
      <c r="E73" s="230"/>
      <c r="F73" s="230"/>
      <c r="G73" s="230"/>
      <c r="H73" s="230"/>
      <c r="I73" s="230"/>
      <c r="J73" s="231"/>
    </row>
    <row r="74" spans="1:10" ht="12.75">
      <c r="A74" s="563" t="s">
        <v>322</v>
      </c>
      <c r="B74" s="563"/>
      <c r="C74" s="567"/>
      <c r="D74" s="567"/>
      <c r="E74" s="231"/>
      <c r="F74" s="580" t="s">
        <v>232</v>
      </c>
      <c r="G74" s="567"/>
      <c r="H74" s="567"/>
      <c r="I74" s="567"/>
      <c r="J74" s="231"/>
    </row>
    <row r="75" spans="2:9" ht="12.75">
      <c r="B75" s="231"/>
      <c r="C75" s="566" t="s">
        <v>321</v>
      </c>
      <c r="D75" s="566"/>
      <c r="E75" s="579" t="s">
        <v>320</v>
      </c>
      <c r="F75" s="579"/>
      <c r="G75" s="579"/>
      <c r="H75" s="579"/>
      <c r="I75" s="579"/>
    </row>
    <row r="76" spans="2:9" ht="12.75">
      <c r="B76" s="231"/>
      <c r="C76" s="230"/>
      <c r="D76" s="230"/>
      <c r="E76" s="230"/>
      <c r="F76" s="230"/>
      <c r="G76" s="577"/>
      <c r="H76" s="577"/>
      <c r="I76" s="577"/>
    </row>
  </sheetData>
  <sheetProtection/>
  <mergeCells count="41">
    <mergeCell ref="A74:B74"/>
    <mergeCell ref="C72:D72"/>
    <mergeCell ref="C75:D75"/>
    <mergeCell ref="C74:D74"/>
    <mergeCell ref="D60:G60"/>
    <mergeCell ref="G61:G63"/>
    <mergeCell ref="C18:E18"/>
    <mergeCell ref="E20:E22"/>
    <mergeCell ref="F20:F22"/>
    <mergeCell ref="G20:G22"/>
    <mergeCell ref="D19:I19"/>
    <mergeCell ref="D20:D22"/>
    <mergeCell ref="I20:I22"/>
    <mergeCell ref="G18:I18"/>
    <mergeCell ref="G76:I76"/>
    <mergeCell ref="D61:D63"/>
    <mergeCell ref="E61:E63"/>
    <mergeCell ref="F61:F63"/>
    <mergeCell ref="E75:I75"/>
    <mergeCell ref="E72:I72"/>
    <mergeCell ref="F71:I71"/>
    <mergeCell ref="F74:I74"/>
    <mergeCell ref="C71:D71"/>
    <mergeCell ref="F59:G59"/>
    <mergeCell ref="H20:H22"/>
    <mergeCell ref="A19:A22"/>
    <mergeCell ref="A60:A63"/>
    <mergeCell ref="B60:B63"/>
    <mergeCell ref="C60:C63"/>
    <mergeCell ref="C19:C22"/>
    <mergeCell ref="B19:B22"/>
    <mergeCell ref="C59:E59"/>
    <mergeCell ref="F2:I2"/>
    <mergeCell ref="F3:I3"/>
    <mergeCell ref="F15:I15"/>
    <mergeCell ref="F11:I11"/>
    <mergeCell ref="A9:D9"/>
    <mergeCell ref="F4:I4"/>
    <mergeCell ref="F5:I5"/>
    <mergeCell ref="F6:I6"/>
    <mergeCell ref="A8:D8"/>
  </mergeCells>
  <printOptions/>
  <pageMargins left="0.03937007874015748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6.421875" style="393" customWidth="1"/>
    <col min="2" max="2" width="13.7109375" style="393" customWidth="1"/>
    <col min="3" max="3" width="11.57421875" style="393" customWidth="1"/>
    <col min="4" max="4" width="9.140625" style="393" customWidth="1"/>
    <col min="5" max="5" width="7.140625" style="393" customWidth="1"/>
    <col min="6" max="6" width="13.7109375" style="393" customWidth="1"/>
    <col min="7" max="7" width="10.00390625" style="393" customWidth="1"/>
    <col min="8" max="8" width="13.57421875" style="393" customWidth="1"/>
    <col min="9" max="9" width="9.140625" style="393" customWidth="1"/>
    <col min="10" max="16384" width="9.140625" style="394" customWidth="1"/>
  </cols>
  <sheetData>
    <row r="2" spans="1:8" ht="15">
      <c r="A2" s="585" t="s">
        <v>257</v>
      </c>
      <c r="B2" s="585"/>
      <c r="C2" s="585"/>
      <c r="D2" s="585"/>
      <c r="E2" s="585"/>
      <c r="F2" s="585"/>
      <c r="G2" s="585"/>
      <c r="H2" s="585"/>
    </row>
    <row r="3" spans="1:8" ht="15">
      <c r="A3" s="586" t="s">
        <v>259</v>
      </c>
      <c r="B3" s="586"/>
      <c r="C3" s="586"/>
      <c r="D3" s="586"/>
      <c r="E3" s="586"/>
      <c r="F3" s="586"/>
      <c r="G3" s="586"/>
      <c r="H3" s="586"/>
    </row>
    <row r="6" spans="1:8" ht="15">
      <c r="A6" s="587" t="s">
        <v>495</v>
      </c>
      <c r="B6" s="587"/>
      <c r="C6" s="587"/>
      <c r="D6" s="587"/>
      <c r="E6" s="587"/>
      <c r="F6" s="587"/>
      <c r="G6" s="587"/>
      <c r="H6" s="587"/>
    </row>
    <row r="9" spans="1:8" ht="15" customHeight="1">
      <c r="A9" s="588" t="s">
        <v>496</v>
      </c>
      <c r="B9" s="588"/>
      <c r="C9" s="588"/>
      <c r="D9" s="588"/>
      <c r="E9" s="588"/>
      <c r="F9" s="588"/>
      <c r="G9" s="588"/>
      <c r="H9" s="588"/>
    </row>
    <row r="10" ht="15">
      <c r="D10" s="395"/>
    </row>
    <row r="11" spans="3:6" ht="15">
      <c r="C11" s="587" t="s">
        <v>497</v>
      </c>
      <c r="D11" s="587"/>
      <c r="E11" s="587"/>
      <c r="F11" s="587"/>
    </row>
    <row r="12" spans="2:7" ht="15">
      <c r="B12" s="589"/>
      <c r="C12" s="589"/>
      <c r="D12" s="589"/>
      <c r="E12" s="589"/>
      <c r="F12" s="589"/>
      <c r="G12" s="589"/>
    </row>
    <row r="14" spans="1:8" ht="15" customHeight="1">
      <c r="A14" s="591" t="s">
        <v>498</v>
      </c>
      <c r="B14" s="591"/>
      <c r="C14" s="396">
        <v>43738</v>
      </c>
      <c r="D14" s="397"/>
      <c r="E14" s="397"/>
      <c r="F14" s="397"/>
      <c r="G14" s="397"/>
      <c r="H14" s="397"/>
    </row>
    <row r="15" spans="1:8" ht="15">
      <c r="A15" s="592" t="s">
        <v>499</v>
      </c>
      <c r="B15" s="592"/>
      <c r="C15" s="592"/>
      <c r="D15" s="592"/>
      <c r="E15" s="592"/>
      <c r="F15" s="592"/>
      <c r="G15" s="592"/>
      <c r="H15" s="592"/>
    </row>
    <row r="16" spans="1:8" ht="28.5" customHeight="1">
      <c r="A16" s="398" t="s">
        <v>500</v>
      </c>
      <c r="B16" s="398" t="s">
        <v>501</v>
      </c>
      <c r="C16" s="593" t="s">
        <v>502</v>
      </c>
      <c r="D16" s="594"/>
      <c r="E16" s="595"/>
      <c r="F16" s="398" t="s">
        <v>503</v>
      </c>
      <c r="G16" s="399" t="s">
        <v>504</v>
      </c>
      <c r="H16" s="399" t="s">
        <v>505</v>
      </c>
    </row>
    <row r="17" spans="1:8" ht="15">
      <c r="A17" s="400">
        <v>1</v>
      </c>
      <c r="B17" s="401" t="s">
        <v>234</v>
      </c>
      <c r="C17" s="596" t="s">
        <v>506</v>
      </c>
      <c r="D17" s="596"/>
      <c r="E17" s="596"/>
      <c r="F17" s="403" t="s">
        <v>507</v>
      </c>
      <c r="G17" s="404">
        <v>2</v>
      </c>
      <c r="H17" s="405">
        <v>7260</v>
      </c>
    </row>
    <row r="18" spans="1:8" ht="15">
      <c r="A18" s="400">
        <v>2</v>
      </c>
      <c r="B18" s="401" t="s">
        <v>234</v>
      </c>
      <c r="C18" s="596" t="s">
        <v>508</v>
      </c>
      <c r="D18" s="596"/>
      <c r="E18" s="596"/>
      <c r="F18" s="403" t="s">
        <v>507</v>
      </c>
      <c r="G18" s="404">
        <v>2</v>
      </c>
      <c r="H18" s="405">
        <v>14976</v>
      </c>
    </row>
    <row r="19" spans="1:8" ht="15">
      <c r="A19" s="400"/>
      <c r="B19" s="401"/>
      <c r="C19" s="597" t="s">
        <v>401</v>
      </c>
      <c r="D19" s="597"/>
      <c r="E19" s="597"/>
      <c r="F19" s="406" t="s">
        <v>507</v>
      </c>
      <c r="G19" s="407">
        <v>2</v>
      </c>
      <c r="H19" s="408">
        <f>0+H17+H18</f>
        <v>22236</v>
      </c>
    </row>
    <row r="20" spans="1:8" ht="15">
      <c r="A20" s="400">
        <v>3</v>
      </c>
      <c r="B20" s="401" t="s">
        <v>234</v>
      </c>
      <c r="C20" s="596" t="s">
        <v>506</v>
      </c>
      <c r="D20" s="596"/>
      <c r="E20" s="596"/>
      <c r="F20" s="403" t="s">
        <v>509</v>
      </c>
      <c r="G20" s="404">
        <v>2</v>
      </c>
      <c r="H20" s="405">
        <v>1892.05</v>
      </c>
    </row>
    <row r="21" spans="1:8" ht="15">
      <c r="A21" s="400">
        <v>4</v>
      </c>
      <c r="B21" s="401" t="s">
        <v>234</v>
      </c>
      <c r="C21" s="596" t="s">
        <v>510</v>
      </c>
      <c r="D21" s="596"/>
      <c r="E21" s="596"/>
      <c r="F21" s="403" t="s">
        <v>509</v>
      </c>
      <c r="G21" s="404">
        <v>2</v>
      </c>
      <c r="H21" s="405">
        <v>5010.9</v>
      </c>
    </row>
    <row r="22" spans="1:8" ht="15">
      <c r="A22" s="400">
        <v>5</v>
      </c>
      <c r="B22" s="401" t="s">
        <v>234</v>
      </c>
      <c r="C22" s="596" t="s">
        <v>508</v>
      </c>
      <c r="D22" s="596"/>
      <c r="E22" s="596"/>
      <c r="F22" s="403" t="s">
        <v>509</v>
      </c>
      <c r="G22" s="404">
        <v>2</v>
      </c>
      <c r="H22" s="405">
        <v>69453.38</v>
      </c>
    </row>
    <row r="23" spans="1:8" ht="15">
      <c r="A23" s="400"/>
      <c r="B23" s="401"/>
      <c r="C23" s="597" t="s">
        <v>401</v>
      </c>
      <c r="D23" s="597"/>
      <c r="E23" s="597"/>
      <c r="F23" s="406" t="s">
        <v>509</v>
      </c>
      <c r="G23" s="407">
        <v>2</v>
      </c>
      <c r="H23" s="408">
        <f>0+H20+H21+H22</f>
        <v>76356.33</v>
      </c>
    </row>
    <row r="24" spans="1:8" ht="15">
      <c r="A24" s="395"/>
      <c r="B24" s="409"/>
      <c r="C24" s="591"/>
      <c r="D24" s="591"/>
      <c r="E24" s="591"/>
      <c r="F24" s="410"/>
      <c r="G24" s="411"/>
      <c r="H24" s="412"/>
    </row>
    <row r="25" spans="1:8" ht="15">
      <c r="A25" s="395"/>
      <c r="B25" s="409"/>
      <c r="C25" s="409"/>
      <c r="D25" s="409"/>
      <c r="E25" s="409"/>
      <c r="F25" s="410"/>
      <c r="G25" s="411"/>
      <c r="H25" s="412"/>
    </row>
    <row r="28" spans="1:8" ht="15">
      <c r="A28" s="591" t="s">
        <v>226</v>
      </c>
      <c r="B28" s="591"/>
      <c r="C28" s="591"/>
      <c r="D28" s="591"/>
      <c r="E28" s="590" t="s">
        <v>227</v>
      </c>
      <c r="F28" s="590"/>
      <c r="G28" s="590"/>
      <c r="H28" s="590"/>
    </row>
    <row r="29" spans="5:8" ht="15">
      <c r="E29" s="598" t="s">
        <v>511</v>
      </c>
      <c r="F29" s="598"/>
      <c r="G29" s="598"/>
      <c r="H29" s="598"/>
    </row>
    <row r="32" spans="1:8" ht="15">
      <c r="A32" s="591" t="s">
        <v>231</v>
      </c>
      <c r="B32" s="591"/>
      <c r="C32" s="591"/>
      <c r="D32" s="591"/>
      <c r="E32" s="590" t="s">
        <v>232</v>
      </c>
      <c r="F32" s="590"/>
      <c r="G32" s="590"/>
      <c r="H32" s="590"/>
    </row>
    <row r="33" spans="5:8" ht="15">
      <c r="E33" s="598" t="s">
        <v>511</v>
      </c>
      <c r="F33" s="598"/>
      <c r="G33" s="598"/>
      <c r="H33" s="598"/>
    </row>
  </sheetData>
  <sheetProtection/>
  <mergeCells count="23"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  <mergeCell ref="A14:B14"/>
    <mergeCell ref="A15:H15"/>
    <mergeCell ref="C16:E16"/>
    <mergeCell ref="C17:E17"/>
    <mergeCell ref="C18:E18"/>
    <mergeCell ref="C19:E19"/>
    <mergeCell ref="A2:H2"/>
    <mergeCell ref="A3:H3"/>
    <mergeCell ref="A6:H6"/>
    <mergeCell ref="A9:H9"/>
    <mergeCell ref="C11:F11"/>
    <mergeCell ref="B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S34" sqref="S34"/>
    </sheetView>
  </sheetViews>
  <sheetFormatPr defaultColWidth="9.140625" defaultRowHeight="15"/>
  <cols>
    <col min="1" max="1" width="6.421875" style="393" customWidth="1"/>
    <col min="2" max="2" width="13.7109375" style="393" customWidth="1"/>
    <col min="3" max="3" width="11.57421875" style="393" customWidth="1"/>
    <col min="4" max="4" width="9.140625" style="393" customWidth="1"/>
    <col min="5" max="5" width="7.140625" style="393" customWidth="1"/>
    <col min="6" max="6" width="13.7109375" style="393" customWidth="1"/>
    <col min="7" max="7" width="10.00390625" style="393" customWidth="1"/>
    <col min="8" max="8" width="13.57421875" style="393" customWidth="1"/>
    <col min="9" max="9" width="9.140625" style="393" customWidth="1"/>
    <col min="10" max="16384" width="9.140625" style="394" customWidth="1"/>
  </cols>
  <sheetData>
    <row r="2" spans="1:8" ht="15">
      <c r="A2" s="585" t="s">
        <v>257</v>
      </c>
      <c r="B2" s="585"/>
      <c r="C2" s="585"/>
      <c r="D2" s="585"/>
      <c r="E2" s="585"/>
      <c r="F2" s="585"/>
      <c r="G2" s="585"/>
      <c r="H2" s="585"/>
    </row>
    <row r="3" spans="1:8" ht="15">
      <c r="A3" s="586" t="s">
        <v>259</v>
      </c>
      <c r="B3" s="586"/>
      <c r="C3" s="586"/>
      <c r="D3" s="586"/>
      <c r="E3" s="586"/>
      <c r="F3" s="586"/>
      <c r="G3" s="586"/>
      <c r="H3" s="586"/>
    </row>
    <row r="6" spans="1:8" ht="15">
      <c r="A6" s="587" t="s">
        <v>495</v>
      </c>
      <c r="B6" s="587"/>
      <c r="C6" s="587"/>
      <c r="D6" s="587"/>
      <c r="E6" s="587"/>
      <c r="F6" s="587"/>
      <c r="G6" s="587"/>
      <c r="H6" s="587"/>
    </row>
    <row r="9" spans="1:8" ht="15" customHeight="1">
      <c r="A9" s="588" t="s">
        <v>496</v>
      </c>
      <c r="B9" s="588"/>
      <c r="C9" s="588"/>
      <c r="D9" s="588"/>
      <c r="E9" s="588"/>
      <c r="F9" s="588"/>
      <c r="G9" s="588"/>
      <c r="H9" s="588"/>
    </row>
    <row r="10" ht="15">
      <c r="D10" s="395"/>
    </row>
    <row r="11" spans="3:6" ht="15">
      <c r="C11" s="587" t="s">
        <v>497</v>
      </c>
      <c r="D11" s="587"/>
      <c r="E11" s="587"/>
      <c r="F11" s="587"/>
    </row>
    <row r="12" spans="2:7" ht="15">
      <c r="B12" s="589"/>
      <c r="C12" s="589"/>
      <c r="D12" s="589"/>
      <c r="E12" s="589"/>
      <c r="F12" s="589"/>
      <c r="G12" s="589"/>
    </row>
    <row r="14" spans="1:8" ht="15" customHeight="1">
      <c r="A14" s="591" t="s">
        <v>498</v>
      </c>
      <c r="B14" s="591"/>
      <c r="C14" s="396">
        <v>43738</v>
      </c>
      <c r="D14" s="397"/>
      <c r="E14" s="397"/>
      <c r="F14" s="397"/>
      <c r="G14" s="397"/>
      <c r="H14" s="397"/>
    </row>
    <row r="15" spans="1:8" ht="15">
      <c r="A15" s="592" t="s">
        <v>499</v>
      </c>
      <c r="B15" s="592"/>
      <c r="C15" s="592"/>
      <c r="D15" s="592"/>
      <c r="E15" s="592"/>
      <c r="F15" s="592"/>
      <c r="G15" s="592"/>
      <c r="H15" s="592"/>
    </row>
    <row r="16" spans="1:8" ht="28.5" customHeight="1">
      <c r="A16" s="398" t="s">
        <v>500</v>
      </c>
      <c r="B16" s="398" t="s">
        <v>501</v>
      </c>
      <c r="C16" s="593" t="s">
        <v>502</v>
      </c>
      <c r="D16" s="594"/>
      <c r="E16" s="595"/>
      <c r="F16" s="398" t="s">
        <v>503</v>
      </c>
      <c r="G16" s="399" t="s">
        <v>504</v>
      </c>
      <c r="H16" s="399" t="s">
        <v>505</v>
      </c>
    </row>
    <row r="17" spans="1:8" ht="15">
      <c r="A17" s="400">
        <v>1</v>
      </c>
      <c r="B17" s="402" t="s">
        <v>234</v>
      </c>
      <c r="C17" s="596" t="s">
        <v>506</v>
      </c>
      <c r="D17" s="596"/>
      <c r="E17" s="596"/>
      <c r="F17" s="403" t="s">
        <v>21</v>
      </c>
      <c r="G17" s="404" t="s">
        <v>21</v>
      </c>
      <c r="H17" s="405">
        <v>9152.05</v>
      </c>
    </row>
    <row r="18" spans="1:8" ht="15">
      <c r="A18" s="400">
        <v>2</v>
      </c>
      <c r="B18" s="402" t="s">
        <v>234</v>
      </c>
      <c r="C18" s="596" t="s">
        <v>510</v>
      </c>
      <c r="D18" s="596"/>
      <c r="E18" s="596"/>
      <c r="F18" s="403" t="s">
        <v>21</v>
      </c>
      <c r="G18" s="404" t="s">
        <v>21</v>
      </c>
      <c r="H18" s="405">
        <v>5010.9</v>
      </c>
    </row>
    <row r="19" spans="1:8" ht="15">
      <c r="A19" s="400">
        <v>3</v>
      </c>
      <c r="B19" s="402" t="s">
        <v>234</v>
      </c>
      <c r="C19" s="596" t="s">
        <v>508</v>
      </c>
      <c r="D19" s="596"/>
      <c r="E19" s="596"/>
      <c r="F19" s="403" t="s">
        <v>21</v>
      </c>
      <c r="G19" s="404" t="s">
        <v>21</v>
      </c>
      <c r="H19" s="405">
        <v>84429.38</v>
      </c>
    </row>
    <row r="20" spans="1:8" ht="15">
      <c r="A20" s="400"/>
      <c r="B20" s="402"/>
      <c r="C20" s="597" t="s">
        <v>401</v>
      </c>
      <c r="D20" s="597"/>
      <c r="E20" s="597"/>
      <c r="F20" s="406" t="s">
        <v>21</v>
      </c>
      <c r="G20" s="407" t="s">
        <v>21</v>
      </c>
      <c r="H20" s="408">
        <f>0+H17+H18+H19</f>
        <v>98592.33</v>
      </c>
    </row>
    <row r="21" spans="1:8" ht="15">
      <c r="A21" s="395"/>
      <c r="B21" s="409"/>
      <c r="C21" s="591"/>
      <c r="D21" s="591"/>
      <c r="E21" s="591"/>
      <c r="F21" s="410"/>
      <c r="G21" s="411"/>
      <c r="H21" s="412"/>
    </row>
    <row r="22" spans="1:8" ht="15">
      <c r="A22" s="395"/>
      <c r="B22" s="409"/>
      <c r="C22" s="409"/>
      <c r="D22" s="409"/>
      <c r="E22" s="409"/>
      <c r="F22" s="410"/>
      <c r="G22" s="411"/>
      <c r="H22" s="412"/>
    </row>
    <row r="25" spans="1:8" ht="15">
      <c r="A25" s="591" t="s">
        <v>226</v>
      </c>
      <c r="B25" s="591"/>
      <c r="C25" s="591"/>
      <c r="D25" s="591"/>
      <c r="E25" s="590" t="s">
        <v>227</v>
      </c>
      <c r="F25" s="590"/>
      <c r="G25" s="590"/>
      <c r="H25" s="590"/>
    </row>
    <row r="26" spans="5:8" ht="15">
      <c r="E26" s="598" t="s">
        <v>511</v>
      </c>
      <c r="F26" s="598"/>
      <c r="G26" s="598"/>
      <c r="H26" s="598"/>
    </row>
    <row r="29" spans="1:8" ht="15">
      <c r="A29" s="591" t="s">
        <v>231</v>
      </c>
      <c r="B29" s="591"/>
      <c r="C29" s="591"/>
      <c r="D29" s="591"/>
      <c r="E29" s="590" t="s">
        <v>232</v>
      </c>
      <c r="F29" s="590"/>
      <c r="G29" s="590"/>
      <c r="H29" s="590"/>
    </row>
    <row r="30" spans="5:8" ht="15">
      <c r="E30" s="598" t="s">
        <v>511</v>
      </c>
      <c r="F30" s="598"/>
      <c r="G30" s="598"/>
      <c r="H30" s="598"/>
    </row>
  </sheetData>
  <sheetProtection/>
  <mergeCells count="20"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19:E19"/>
    <mergeCell ref="E30:H30"/>
    <mergeCell ref="C20:E20"/>
    <mergeCell ref="C21:E21"/>
    <mergeCell ref="A25:D25"/>
    <mergeCell ref="E25:H25"/>
    <mergeCell ref="E26:H26"/>
    <mergeCell ref="A29:D29"/>
    <mergeCell ref="E29:H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6.421875" style="393" customWidth="1"/>
    <col min="2" max="2" width="13.7109375" style="393" customWidth="1"/>
    <col min="3" max="3" width="11.57421875" style="393" customWidth="1"/>
    <col min="4" max="4" width="9.140625" style="393" customWidth="1"/>
    <col min="5" max="5" width="7.140625" style="393" customWidth="1"/>
    <col min="6" max="6" width="13.7109375" style="393" customWidth="1"/>
    <col min="7" max="7" width="10.00390625" style="393" customWidth="1"/>
    <col min="8" max="8" width="13.57421875" style="393" customWidth="1"/>
    <col min="9" max="9" width="9.140625" style="393" customWidth="1"/>
    <col min="10" max="16384" width="9.140625" style="394" customWidth="1"/>
  </cols>
  <sheetData>
    <row r="2" spans="1:8" ht="15">
      <c r="A2" s="585" t="s">
        <v>257</v>
      </c>
      <c r="B2" s="585"/>
      <c r="C2" s="585"/>
      <c r="D2" s="585"/>
      <c r="E2" s="585"/>
      <c r="F2" s="585"/>
      <c r="G2" s="585"/>
      <c r="H2" s="585"/>
    </row>
    <row r="3" spans="1:8" ht="15">
      <c r="A3" s="586" t="s">
        <v>259</v>
      </c>
      <c r="B3" s="586"/>
      <c r="C3" s="586"/>
      <c r="D3" s="586"/>
      <c r="E3" s="586"/>
      <c r="F3" s="586"/>
      <c r="G3" s="586"/>
      <c r="H3" s="586"/>
    </row>
    <row r="6" spans="1:8" ht="15">
      <c r="A6" s="587" t="s">
        <v>495</v>
      </c>
      <c r="B6" s="587"/>
      <c r="C6" s="587"/>
      <c r="D6" s="587"/>
      <c r="E6" s="587"/>
      <c r="F6" s="587"/>
      <c r="G6" s="587"/>
      <c r="H6" s="587"/>
    </row>
    <row r="9" spans="1:8" ht="15" customHeight="1">
      <c r="A9" s="588" t="s">
        <v>512</v>
      </c>
      <c r="B9" s="588"/>
      <c r="C9" s="588"/>
      <c r="D9" s="588"/>
      <c r="E9" s="588"/>
      <c r="F9" s="588"/>
      <c r="G9" s="588"/>
      <c r="H9" s="588"/>
    </row>
    <row r="10" ht="15">
      <c r="D10" s="395"/>
    </row>
    <row r="11" spans="3:6" ht="15">
      <c r="C11" s="587" t="s">
        <v>497</v>
      </c>
      <c r="D11" s="587"/>
      <c r="E11" s="587"/>
      <c r="F11" s="587"/>
    </row>
    <row r="12" spans="2:7" ht="15">
      <c r="B12" s="589"/>
      <c r="C12" s="589"/>
      <c r="D12" s="589"/>
      <c r="E12" s="589"/>
      <c r="F12" s="589"/>
      <c r="G12" s="589"/>
    </row>
    <row r="14" spans="1:8" ht="15" customHeight="1">
      <c r="A14" s="591" t="s">
        <v>498</v>
      </c>
      <c r="B14" s="591"/>
      <c r="C14" s="396">
        <v>43738</v>
      </c>
      <c r="D14" s="397"/>
      <c r="E14" s="397"/>
      <c r="F14" s="397"/>
      <c r="G14" s="397"/>
      <c r="H14" s="397"/>
    </row>
    <row r="15" spans="1:8" ht="15">
      <c r="A15" s="592" t="s">
        <v>513</v>
      </c>
      <c r="B15" s="592"/>
      <c r="C15" s="592"/>
      <c r="D15" s="592"/>
      <c r="E15" s="592"/>
      <c r="F15" s="592"/>
      <c r="G15" s="592"/>
      <c r="H15" s="592"/>
    </row>
    <row r="16" spans="1:8" ht="28.5" customHeight="1">
      <c r="A16" s="398" t="s">
        <v>500</v>
      </c>
      <c r="B16" s="398" t="s">
        <v>501</v>
      </c>
      <c r="C16" s="593" t="s">
        <v>502</v>
      </c>
      <c r="D16" s="594"/>
      <c r="E16" s="595"/>
      <c r="F16" s="398" t="s">
        <v>503</v>
      </c>
      <c r="G16" s="399" t="s">
        <v>504</v>
      </c>
      <c r="H16" s="399" t="s">
        <v>505</v>
      </c>
    </row>
    <row r="17" spans="1:8" ht="15">
      <c r="A17" s="400">
        <v>1</v>
      </c>
      <c r="B17" s="414" t="s">
        <v>234</v>
      </c>
      <c r="C17" s="596" t="s">
        <v>510</v>
      </c>
      <c r="D17" s="596"/>
      <c r="E17" s="596"/>
      <c r="F17" s="403" t="s">
        <v>21</v>
      </c>
      <c r="G17" s="404" t="s">
        <v>21</v>
      </c>
      <c r="H17" s="405">
        <v>690.33</v>
      </c>
    </row>
    <row r="18" spans="1:8" ht="15">
      <c r="A18" s="400">
        <v>2</v>
      </c>
      <c r="B18" s="414" t="s">
        <v>234</v>
      </c>
      <c r="C18" s="596" t="s">
        <v>508</v>
      </c>
      <c r="D18" s="596"/>
      <c r="E18" s="596"/>
      <c r="F18" s="403" t="s">
        <v>21</v>
      </c>
      <c r="G18" s="404" t="s">
        <v>21</v>
      </c>
      <c r="H18" s="405">
        <v>7229.52</v>
      </c>
    </row>
    <row r="19" spans="1:8" ht="15">
      <c r="A19" s="400">
        <v>3</v>
      </c>
      <c r="B19" s="414" t="s">
        <v>234</v>
      </c>
      <c r="C19" s="596" t="s">
        <v>514</v>
      </c>
      <c r="D19" s="596"/>
      <c r="E19" s="596"/>
      <c r="F19" s="403" t="s">
        <v>21</v>
      </c>
      <c r="G19" s="404" t="s">
        <v>21</v>
      </c>
      <c r="H19" s="405">
        <v>3358.17</v>
      </c>
    </row>
    <row r="20" spans="1:8" ht="15">
      <c r="A20" s="400">
        <v>4</v>
      </c>
      <c r="B20" s="414" t="s">
        <v>234</v>
      </c>
      <c r="C20" s="596" t="s">
        <v>515</v>
      </c>
      <c r="D20" s="596"/>
      <c r="E20" s="596"/>
      <c r="F20" s="403" t="s">
        <v>21</v>
      </c>
      <c r="G20" s="404" t="s">
        <v>21</v>
      </c>
      <c r="H20" s="405">
        <v>49.08</v>
      </c>
    </row>
    <row r="21" spans="1:8" ht="15">
      <c r="A21" s="400"/>
      <c r="B21" s="414"/>
      <c r="C21" s="597" t="s">
        <v>401</v>
      </c>
      <c r="D21" s="597"/>
      <c r="E21" s="597"/>
      <c r="F21" s="406" t="s">
        <v>21</v>
      </c>
      <c r="G21" s="407" t="s">
        <v>21</v>
      </c>
      <c r="H21" s="408">
        <f>0+H17+H18+H19</f>
        <v>11278.02</v>
      </c>
    </row>
    <row r="22" spans="1:8" ht="15">
      <c r="A22" s="395"/>
      <c r="B22" s="413"/>
      <c r="C22" s="591"/>
      <c r="D22" s="591"/>
      <c r="E22" s="591"/>
      <c r="F22" s="410"/>
      <c r="G22" s="411"/>
      <c r="H22" s="412"/>
    </row>
    <row r="23" spans="1:8" ht="15">
      <c r="A23" s="395"/>
      <c r="B23" s="413"/>
      <c r="C23" s="413"/>
      <c r="D23" s="413"/>
      <c r="E23" s="413"/>
      <c r="F23" s="410"/>
      <c r="G23" s="411"/>
      <c r="H23" s="412"/>
    </row>
    <row r="26" spans="1:8" ht="15">
      <c r="A26" s="591" t="s">
        <v>226</v>
      </c>
      <c r="B26" s="591"/>
      <c r="C26" s="591"/>
      <c r="D26" s="591"/>
      <c r="E26" s="590" t="s">
        <v>227</v>
      </c>
      <c r="F26" s="590"/>
      <c r="G26" s="590"/>
      <c r="H26" s="590"/>
    </row>
    <row r="27" spans="5:8" ht="15">
      <c r="E27" s="598" t="s">
        <v>511</v>
      </c>
      <c r="F27" s="598"/>
      <c r="G27" s="598"/>
      <c r="H27" s="598"/>
    </row>
    <row r="30" spans="1:8" ht="15">
      <c r="A30" s="591" t="s">
        <v>231</v>
      </c>
      <c r="B30" s="591"/>
      <c r="C30" s="591"/>
      <c r="D30" s="591"/>
      <c r="E30" s="590" t="s">
        <v>232</v>
      </c>
      <c r="F30" s="590"/>
      <c r="G30" s="590"/>
      <c r="H30" s="590"/>
    </row>
    <row r="31" spans="5:8" ht="15">
      <c r="E31" s="598" t="s">
        <v>511</v>
      </c>
      <c r="F31" s="598"/>
      <c r="G31" s="598"/>
      <c r="H31" s="598"/>
    </row>
  </sheetData>
  <sheetProtection/>
  <mergeCells count="21"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19:E19"/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V26" sqref="V26"/>
    </sheetView>
  </sheetViews>
  <sheetFormatPr defaultColWidth="9.140625" defaultRowHeight="15"/>
  <cols>
    <col min="1" max="1" width="23.421875" style="266" customWidth="1"/>
    <col min="2" max="2" width="6.8515625" style="266" customWidth="1"/>
    <col min="3" max="3" width="7.00390625" style="266" customWidth="1"/>
    <col min="4" max="4" width="7.28125" style="266" customWidth="1"/>
    <col min="5" max="5" width="6.7109375" style="266" customWidth="1"/>
    <col min="6" max="6" width="5.140625" style="266" customWidth="1"/>
    <col min="7" max="7" width="7.421875" style="266" customWidth="1"/>
    <col min="8" max="8" width="6.8515625" style="266" customWidth="1"/>
    <col min="9" max="9" width="7.140625" style="266" customWidth="1"/>
    <col min="10" max="10" width="6.00390625" style="266" customWidth="1"/>
    <col min="11" max="11" width="7.28125" style="266" customWidth="1"/>
    <col min="12" max="12" width="7.00390625" style="266" customWidth="1"/>
    <col min="13" max="13" width="7.421875" style="266" customWidth="1"/>
    <col min="14" max="14" width="7.57421875" style="266" customWidth="1"/>
    <col min="15" max="15" width="5.28125" style="266" customWidth="1"/>
    <col min="16" max="16" width="6.8515625" style="266" customWidth="1"/>
    <col min="17" max="17" width="5.140625" style="266" customWidth="1"/>
    <col min="18" max="18" width="5.28125" style="266" customWidth="1"/>
    <col min="19" max="19" width="8.8515625" style="266" customWidth="1"/>
    <col min="20" max="16384" width="9.140625" style="320" customWidth="1"/>
  </cols>
  <sheetData>
    <row r="1" spans="15:19" ht="12.75" customHeight="1">
      <c r="O1" s="631" t="s">
        <v>417</v>
      </c>
      <c r="P1" s="631"/>
      <c r="Q1" s="631"/>
      <c r="R1" s="631"/>
      <c r="S1" s="631"/>
    </row>
    <row r="2" spans="2:19" ht="29.25" customHeight="1">
      <c r="B2" s="632" t="s">
        <v>418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321"/>
      <c r="O2" s="631"/>
      <c r="P2" s="631"/>
      <c r="Q2" s="631"/>
      <c r="R2" s="631"/>
      <c r="S2" s="631"/>
    </row>
    <row r="3" spans="8:19" ht="9.75" customHeight="1">
      <c r="H3" s="266" t="s">
        <v>419</v>
      </c>
      <c r="I3" s="322"/>
      <c r="J3" s="322"/>
      <c r="K3" s="322"/>
      <c r="L3" s="322"/>
      <c r="M3" s="322"/>
      <c r="N3" s="323"/>
      <c r="O3" s="323"/>
      <c r="P3" s="323"/>
      <c r="Q3" s="323"/>
      <c r="R3" s="323"/>
      <c r="S3" s="323"/>
    </row>
    <row r="4" spans="9:23" ht="0.75" customHeight="1">
      <c r="I4" s="322"/>
      <c r="J4" s="322"/>
      <c r="K4" s="322"/>
      <c r="L4" s="322"/>
      <c r="M4" s="322"/>
      <c r="N4" s="323"/>
      <c r="O4" s="323"/>
      <c r="P4" s="323"/>
      <c r="Q4" s="323"/>
      <c r="R4" s="323"/>
      <c r="S4" s="323"/>
      <c r="U4" s="324"/>
      <c r="V4" s="324"/>
      <c r="W4" s="324"/>
    </row>
    <row r="5" spans="1:22" ht="26.25" customHeight="1">
      <c r="A5" s="633" t="s">
        <v>420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324"/>
      <c r="U5" s="324"/>
      <c r="V5" s="324"/>
    </row>
    <row r="6" spans="1:19" ht="3" customHeight="1">
      <c r="A6" s="325"/>
      <c r="B6" s="325"/>
      <c r="C6" s="325"/>
      <c r="D6" s="325"/>
      <c r="E6" s="325"/>
      <c r="F6" s="325"/>
      <c r="G6" s="325"/>
      <c r="H6" s="325"/>
      <c r="I6" s="325"/>
      <c r="J6" s="627"/>
      <c r="K6" s="627"/>
      <c r="L6" s="627"/>
      <c r="M6" s="627"/>
      <c r="N6" s="325"/>
      <c r="O6" s="325"/>
      <c r="P6" s="325"/>
      <c r="Q6" s="325"/>
      <c r="R6" s="325"/>
      <c r="S6" s="325"/>
    </row>
    <row r="7" spans="1:19" ht="12" customHeight="1">
      <c r="A7" s="326"/>
      <c r="B7" s="326"/>
      <c r="C7" s="326"/>
      <c r="D7" s="634" t="s">
        <v>421</v>
      </c>
      <c r="E7" s="627"/>
      <c r="F7" s="627"/>
      <c r="G7" s="627"/>
      <c r="H7" s="627"/>
      <c r="I7" s="627"/>
      <c r="J7" s="627"/>
      <c r="K7" s="627"/>
      <c r="L7" s="627"/>
      <c r="M7" s="327"/>
      <c r="N7" s="326"/>
      <c r="O7" s="326"/>
      <c r="P7" s="326"/>
      <c r="Q7" s="326"/>
      <c r="R7" s="326"/>
      <c r="S7" s="326"/>
    </row>
    <row r="8" spans="1:19" ht="8.25" customHeight="1">
      <c r="A8" s="326"/>
      <c r="B8" s="326"/>
      <c r="C8" s="326"/>
      <c r="D8" s="326"/>
      <c r="E8" s="635" t="s">
        <v>422</v>
      </c>
      <c r="F8" s="635"/>
      <c r="G8" s="635"/>
      <c r="H8" s="635"/>
      <c r="I8" s="635"/>
      <c r="J8" s="635"/>
      <c r="K8" s="635"/>
      <c r="L8" s="635"/>
      <c r="M8" s="327"/>
      <c r="N8" s="326"/>
      <c r="O8" s="326"/>
      <c r="P8" s="326"/>
      <c r="Q8" s="326"/>
      <c r="R8" s="326"/>
      <c r="S8" s="326"/>
    </row>
    <row r="9" spans="1:19" ht="0.75" customHeight="1">
      <c r="A9" s="328"/>
      <c r="B9" s="318"/>
      <c r="C9" s="318"/>
      <c r="D9" s="318"/>
      <c r="E9" s="318"/>
      <c r="F9" s="318"/>
      <c r="G9" s="318"/>
      <c r="H9" s="265"/>
      <c r="I9" s="265"/>
      <c r="J9" s="599"/>
      <c r="K9" s="599"/>
      <c r="N9" s="326"/>
      <c r="O9" s="326"/>
      <c r="P9" s="326"/>
      <c r="Q9" s="326"/>
      <c r="R9" s="326"/>
      <c r="S9" s="326"/>
    </row>
    <row r="10" spans="1:19" ht="14.25" customHeight="1">
      <c r="A10" s="265"/>
      <c r="B10" s="627"/>
      <c r="C10" s="627"/>
      <c r="D10" s="329"/>
      <c r="E10" s="329"/>
      <c r="F10" s="330"/>
      <c r="G10" s="330"/>
      <c r="H10" s="265"/>
      <c r="I10" s="265"/>
      <c r="J10" s="628"/>
      <c r="K10" s="628"/>
      <c r="Q10" s="267"/>
      <c r="R10" s="267"/>
      <c r="S10" s="267"/>
    </row>
    <row r="11" spans="1:19" ht="10.5" customHeight="1">
      <c r="A11" s="332"/>
      <c r="B11" s="333"/>
      <c r="C11" s="334"/>
      <c r="D11" s="335"/>
      <c r="E11" s="330"/>
      <c r="F11" s="330"/>
      <c r="G11" s="330"/>
      <c r="H11" s="265"/>
      <c r="I11" s="265"/>
      <c r="J11" s="331"/>
      <c r="K11" s="331"/>
      <c r="Q11" s="267"/>
      <c r="R11" s="267"/>
      <c r="S11" s="267"/>
    </row>
    <row r="12" spans="1:19" ht="14.25" customHeight="1">
      <c r="A12" s="262"/>
      <c r="B12" s="280"/>
      <c r="C12" s="280"/>
      <c r="D12" s="336"/>
      <c r="E12" s="318"/>
      <c r="F12" s="318"/>
      <c r="G12" s="318"/>
      <c r="H12" s="265"/>
      <c r="I12" s="337" t="s">
        <v>423</v>
      </c>
      <c r="J12" s="629" t="s">
        <v>424</v>
      </c>
      <c r="K12" s="629"/>
      <c r="L12" s="629"/>
      <c r="M12" s="629"/>
      <c r="N12" s="629"/>
      <c r="O12" s="629"/>
      <c r="P12" s="599"/>
      <c r="Q12" s="599"/>
      <c r="R12" s="610">
        <v>2</v>
      </c>
      <c r="S12" s="611"/>
    </row>
    <row r="13" spans="1:19" ht="14.25" customHeight="1">
      <c r="A13" s="262"/>
      <c r="B13" s="263"/>
      <c r="C13" s="263"/>
      <c r="D13" s="263"/>
      <c r="E13" s="264"/>
      <c r="F13" s="264"/>
      <c r="G13" s="264"/>
      <c r="H13" s="265"/>
      <c r="I13" s="630"/>
      <c r="J13" s="630"/>
      <c r="K13" s="630"/>
      <c r="L13" s="630"/>
      <c r="M13" s="630"/>
      <c r="N13" s="630"/>
      <c r="O13" s="630"/>
      <c r="Q13" s="267"/>
      <c r="R13" s="267"/>
      <c r="S13" s="267"/>
    </row>
    <row r="14" spans="1:19" ht="14.25" customHeight="1">
      <c r="A14" s="262"/>
      <c r="B14" s="263"/>
      <c r="C14" s="263"/>
      <c r="D14" s="263"/>
      <c r="E14" s="264"/>
      <c r="F14" s="264"/>
      <c r="G14" s="264"/>
      <c r="H14" s="609" t="s">
        <v>385</v>
      </c>
      <c r="I14" s="609"/>
      <c r="J14" s="609"/>
      <c r="K14" s="609"/>
      <c r="L14" s="609"/>
      <c r="M14" s="609"/>
      <c r="N14" s="609"/>
      <c r="O14" s="609"/>
      <c r="Q14" s="267"/>
      <c r="R14" s="610" t="s">
        <v>234</v>
      </c>
      <c r="S14" s="611"/>
    </row>
    <row r="15" spans="1:19" ht="18" customHeight="1">
      <c r="A15" s="268"/>
      <c r="B15" s="263"/>
      <c r="C15" s="269" t="s">
        <v>386</v>
      </c>
      <c r="D15" s="269"/>
      <c r="E15" s="270"/>
      <c r="F15" s="270"/>
      <c r="G15" s="271"/>
      <c r="H15" s="612" t="s">
        <v>237</v>
      </c>
      <c r="I15" s="612"/>
      <c r="J15" s="612"/>
      <c r="K15" s="612"/>
      <c r="L15" s="612"/>
      <c r="M15" s="612"/>
      <c r="N15" s="612"/>
      <c r="O15" s="613"/>
      <c r="P15" s="272" t="s">
        <v>387</v>
      </c>
      <c r="Q15" s="273" t="s">
        <v>388</v>
      </c>
      <c r="R15" s="274" t="s">
        <v>389</v>
      </c>
      <c r="S15" s="274" t="s">
        <v>390</v>
      </c>
    </row>
    <row r="16" spans="1:19" ht="19.5" customHeight="1">
      <c r="A16" s="275"/>
      <c r="B16" s="263"/>
      <c r="C16" s="263"/>
      <c r="D16" s="263"/>
      <c r="E16" s="276"/>
      <c r="F16" s="276"/>
      <c r="G16" s="276"/>
      <c r="H16" s="277"/>
      <c r="I16" s="277"/>
      <c r="J16" s="277"/>
      <c r="K16" s="277"/>
      <c r="L16" s="277"/>
      <c r="M16" s="277"/>
      <c r="N16" s="277"/>
      <c r="O16" s="277"/>
      <c r="P16" s="278"/>
      <c r="Q16" s="278"/>
      <c r="R16" s="278"/>
      <c r="S16" s="278"/>
    </row>
    <row r="17" spans="1:19" ht="16.5" customHeight="1" thickBot="1">
      <c r="A17" s="262"/>
      <c r="B17" s="279"/>
      <c r="C17" s="279"/>
      <c r="D17" s="280"/>
      <c r="E17" s="269"/>
      <c r="F17" s="269"/>
      <c r="G17" s="269"/>
      <c r="H17" s="271"/>
      <c r="I17" s="265"/>
      <c r="J17" s="265"/>
      <c r="K17" s="265"/>
      <c r="M17" s="278"/>
      <c r="Q17" s="278"/>
      <c r="R17" s="278"/>
      <c r="S17" s="278"/>
    </row>
    <row r="18" spans="1:27" ht="16.5" customHeight="1">
      <c r="A18" s="614" t="s">
        <v>391</v>
      </c>
      <c r="B18" s="617" t="s">
        <v>392</v>
      </c>
      <c r="C18" s="618"/>
      <c r="D18" s="618"/>
      <c r="E18" s="618"/>
      <c r="F18" s="618"/>
      <c r="G18" s="619"/>
      <c r="H18" s="620" t="s">
        <v>393</v>
      </c>
      <c r="I18" s="620"/>
      <c r="J18" s="620"/>
      <c r="K18" s="620"/>
      <c r="L18" s="621"/>
      <c r="M18" s="622" t="s">
        <v>394</v>
      </c>
      <c r="N18" s="620"/>
      <c r="O18" s="620"/>
      <c r="P18" s="620"/>
      <c r="Q18" s="620"/>
      <c r="R18" s="620"/>
      <c r="S18" s="621"/>
      <c r="U18" s="338"/>
      <c r="V18" s="339"/>
      <c r="W18" s="339"/>
      <c r="X18" s="339"/>
      <c r="Y18" s="339"/>
      <c r="Z18" s="339"/>
      <c r="AA18" s="339"/>
    </row>
    <row r="19" spans="1:27" ht="13.5" customHeight="1">
      <c r="A19" s="615"/>
      <c r="B19" s="623" t="s">
        <v>395</v>
      </c>
      <c r="C19" s="624"/>
      <c r="D19" s="624"/>
      <c r="E19" s="624" t="s">
        <v>396</v>
      </c>
      <c r="F19" s="624"/>
      <c r="G19" s="625"/>
      <c r="H19" s="626" t="s">
        <v>397</v>
      </c>
      <c r="I19" s="601" t="s">
        <v>398</v>
      </c>
      <c r="J19" s="601" t="s">
        <v>399</v>
      </c>
      <c r="K19" s="608" t="s">
        <v>400</v>
      </c>
      <c r="L19" s="606" t="s">
        <v>401</v>
      </c>
      <c r="M19" s="607" t="s">
        <v>397</v>
      </c>
      <c r="N19" s="601" t="s">
        <v>398</v>
      </c>
      <c r="O19" s="601" t="s">
        <v>399</v>
      </c>
      <c r="P19" s="608" t="s">
        <v>402</v>
      </c>
      <c r="Q19" s="601" t="s">
        <v>403</v>
      </c>
      <c r="R19" s="601" t="s">
        <v>404</v>
      </c>
      <c r="S19" s="602" t="s">
        <v>401</v>
      </c>
      <c r="U19" s="338"/>
      <c r="V19" s="339"/>
      <c r="W19" s="339"/>
      <c r="X19" s="339"/>
      <c r="Y19" s="339"/>
      <c r="Z19" s="339"/>
      <c r="AA19" s="339"/>
    </row>
    <row r="20" spans="1:19" ht="87" customHeight="1">
      <c r="A20" s="616"/>
      <c r="B20" s="282" t="s">
        <v>405</v>
      </c>
      <c r="C20" s="281" t="s">
        <v>406</v>
      </c>
      <c r="D20" s="281" t="s">
        <v>407</v>
      </c>
      <c r="E20" s="283" t="s">
        <v>405</v>
      </c>
      <c r="F20" s="281" t="s">
        <v>406</v>
      </c>
      <c r="G20" s="284" t="s">
        <v>408</v>
      </c>
      <c r="H20" s="626"/>
      <c r="I20" s="601"/>
      <c r="J20" s="601"/>
      <c r="K20" s="608"/>
      <c r="L20" s="606"/>
      <c r="M20" s="607"/>
      <c r="N20" s="601"/>
      <c r="O20" s="601"/>
      <c r="P20" s="608"/>
      <c r="Q20" s="601"/>
      <c r="R20" s="601"/>
      <c r="S20" s="603"/>
    </row>
    <row r="21" spans="1:19" ht="10.5" customHeight="1">
      <c r="A21" s="285">
        <v>1</v>
      </c>
      <c r="B21" s="286">
        <v>2</v>
      </c>
      <c r="C21" s="287">
        <v>3</v>
      </c>
      <c r="D21" s="287">
        <v>4</v>
      </c>
      <c r="E21" s="288">
        <v>5</v>
      </c>
      <c r="F21" s="287">
        <v>6</v>
      </c>
      <c r="G21" s="289">
        <v>7</v>
      </c>
      <c r="H21" s="290">
        <v>8</v>
      </c>
      <c r="I21" s="288">
        <v>9</v>
      </c>
      <c r="J21" s="288">
        <v>10</v>
      </c>
      <c r="K21" s="288">
        <v>11</v>
      </c>
      <c r="L21" s="291">
        <v>12</v>
      </c>
      <c r="M21" s="285">
        <v>13</v>
      </c>
      <c r="N21" s="288">
        <v>14</v>
      </c>
      <c r="O21" s="288">
        <v>15</v>
      </c>
      <c r="P21" s="288">
        <v>16</v>
      </c>
      <c r="Q21" s="288">
        <v>17</v>
      </c>
      <c r="R21" s="288">
        <v>18</v>
      </c>
      <c r="S21" s="291">
        <v>19</v>
      </c>
    </row>
    <row r="22" spans="1:19" ht="49.5" customHeight="1">
      <c r="A22" s="292" t="s">
        <v>409</v>
      </c>
      <c r="B22" s="293"/>
      <c r="C22" s="294"/>
      <c r="D22" s="295"/>
      <c r="E22" s="296"/>
      <c r="F22" s="294"/>
      <c r="G22" s="297"/>
      <c r="H22" s="298"/>
      <c r="I22" s="294"/>
      <c r="J22" s="294"/>
      <c r="K22" s="295"/>
      <c r="L22" s="299">
        <f>SUM(H22:K22)</f>
        <v>0</v>
      </c>
      <c r="M22" s="293"/>
      <c r="N22" s="294"/>
      <c r="O22" s="294"/>
      <c r="P22" s="294"/>
      <c r="Q22" s="296"/>
      <c r="R22" s="296"/>
      <c r="S22" s="299">
        <f>SUM(M22:R22)</f>
        <v>0</v>
      </c>
    </row>
    <row r="23" spans="1:19" ht="24" customHeight="1">
      <c r="A23" s="292" t="s">
        <v>410</v>
      </c>
      <c r="B23" s="293"/>
      <c r="C23" s="294"/>
      <c r="D23" s="295"/>
      <c r="E23" s="296"/>
      <c r="F23" s="294"/>
      <c r="G23" s="297"/>
      <c r="H23" s="298"/>
      <c r="I23" s="294"/>
      <c r="J23" s="294"/>
      <c r="K23" s="295"/>
      <c r="L23" s="299">
        <f>SUM(H23:K23)</f>
        <v>0</v>
      </c>
      <c r="M23" s="293"/>
      <c r="N23" s="294"/>
      <c r="O23" s="294"/>
      <c r="P23" s="294"/>
      <c r="Q23" s="296"/>
      <c r="R23" s="296"/>
      <c r="S23" s="299">
        <f>SUM(M23:R23)</f>
        <v>0</v>
      </c>
    </row>
    <row r="24" spans="1:19" ht="18" customHeight="1">
      <c r="A24" s="292" t="s">
        <v>411</v>
      </c>
      <c r="B24" s="293"/>
      <c r="C24" s="294"/>
      <c r="D24" s="295"/>
      <c r="E24" s="296"/>
      <c r="F24" s="294"/>
      <c r="G24" s="297"/>
      <c r="H24" s="298"/>
      <c r="I24" s="294"/>
      <c r="J24" s="294"/>
      <c r="K24" s="295"/>
      <c r="L24" s="299">
        <f>SUM(H24:K24)</f>
        <v>0</v>
      </c>
      <c r="M24" s="293"/>
      <c r="N24" s="294"/>
      <c r="O24" s="294"/>
      <c r="P24" s="294"/>
      <c r="Q24" s="296"/>
      <c r="R24" s="296"/>
      <c r="S24" s="299">
        <f>SUM(M24:R24)</f>
        <v>0</v>
      </c>
    </row>
    <row r="25" spans="1:19" ht="18" customHeight="1">
      <c r="A25" s="292" t="s">
        <v>412</v>
      </c>
      <c r="B25" s="293">
        <v>4.75</v>
      </c>
      <c r="C25" s="294">
        <v>4.75</v>
      </c>
      <c r="D25" s="295">
        <v>4.75</v>
      </c>
      <c r="E25" s="296">
        <v>4.75</v>
      </c>
      <c r="F25" s="294">
        <v>4.75</v>
      </c>
      <c r="G25" s="297">
        <v>4.75</v>
      </c>
      <c r="H25" s="298">
        <v>39800</v>
      </c>
      <c r="I25" s="294">
        <v>5000</v>
      </c>
      <c r="J25" s="294"/>
      <c r="K25" s="295">
        <v>4000</v>
      </c>
      <c r="L25" s="299">
        <f>SUM(H25:K25)</f>
        <v>48800</v>
      </c>
      <c r="M25" s="293">
        <v>38356.02</v>
      </c>
      <c r="N25" s="294">
        <v>4778.55</v>
      </c>
      <c r="O25" s="294"/>
      <c r="P25" s="294">
        <v>3985.36</v>
      </c>
      <c r="Q25" s="296"/>
      <c r="R25" s="296"/>
      <c r="S25" s="300">
        <f>SUM(M25:R25)</f>
        <v>47119.93</v>
      </c>
    </row>
    <row r="26" spans="1:19" ht="25.5" customHeight="1">
      <c r="A26" s="301" t="s">
        <v>413</v>
      </c>
      <c r="B26" s="302"/>
      <c r="C26" s="303"/>
      <c r="D26" s="304"/>
      <c r="E26" s="305"/>
      <c r="F26" s="303"/>
      <c r="G26" s="306"/>
      <c r="H26" s="307"/>
      <c r="I26" s="303"/>
      <c r="J26" s="303"/>
      <c r="K26" s="304"/>
      <c r="L26" s="299">
        <f>SUM(H26:K26)</f>
        <v>0</v>
      </c>
      <c r="M26" s="302"/>
      <c r="N26" s="303"/>
      <c r="O26" s="303"/>
      <c r="P26" s="303"/>
      <c r="Q26" s="305"/>
      <c r="R26" s="305"/>
      <c r="S26" s="308"/>
    </row>
    <row r="27" spans="1:19" ht="30.75" customHeight="1" thickBot="1">
      <c r="A27" s="309" t="s">
        <v>414</v>
      </c>
      <c r="B27" s="310">
        <f>SUM(B22:B25)</f>
        <v>4.75</v>
      </c>
      <c r="C27" s="311">
        <f aca="true" t="shared" si="0" ref="C27:S27">SUM(C22:C25)</f>
        <v>4.75</v>
      </c>
      <c r="D27" s="311">
        <f t="shared" si="0"/>
        <v>4.75</v>
      </c>
      <c r="E27" s="311">
        <f t="shared" si="0"/>
        <v>4.75</v>
      </c>
      <c r="F27" s="311">
        <f t="shared" si="0"/>
        <v>4.75</v>
      </c>
      <c r="G27" s="312">
        <f t="shared" si="0"/>
        <v>4.75</v>
      </c>
      <c r="H27" s="313">
        <f t="shared" si="0"/>
        <v>39800</v>
      </c>
      <c r="I27" s="311">
        <f t="shared" si="0"/>
        <v>5000</v>
      </c>
      <c r="J27" s="311">
        <f t="shared" si="0"/>
        <v>0</v>
      </c>
      <c r="K27" s="311">
        <f t="shared" si="0"/>
        <v>4000</v>
      </c>
      <c r="L27" s="312">
        <f t="shared" si="0"/>
        <v>48800</v>
      </c>
      <c r="M27" s="310">
        <f t="shared" si="0"/>
        <v>38356.02</v>
      </c>
      <c r="N27" s="311">
        <f t="shared" si="0"/>
        <v>4778.55</v>
      </c>
      <c r="O27" s="311">
        <f t="shared" si="0"/>
        <v>0</v>
      </c>
      <c r="P27" s="311">
        <f t="shared" si="0"/>
        <v>3985.36</v>
      </c>
      <c r="Q27" s="311">
        <f t="shared" si="0"/>
        <v>0</v>
      </c>
      <c r="R27" s="311">
        <f t="shared" si="0"/>
        <v>0</v>
      </c>
      <c r="S27" s="314">
        <f t="shared" si="0"/>
        <v>47119.93</v>
      </c>
    </row>
    <row r="28" ht="8.25" customHeight="1"/>
    <row r="29" spans="1:11" ht="10.5" customHeight="1">
      <c r="A29" s="315" t="s">
        <v>415</v>
      </c>
      <c r="B29" s="315"/>
      <c r="C29" s="315"/>
      <c r="D29" s="265"/>
      <c r="E29" s="265"/>
      <c r="F29" s="265"/>
      <c r="G29" s="265"/>
      <c r="H29" s="265"/>
      <c r="I29" s="265"/>
      <c r="J29" s="265"/>
      <c r="K29" s="265"/>
    </row>
    <row r="30" spans="1:16" ht="12.75" customHeight="1">
      <c r="A30" s="604" t="s">
        <v>416</v>
      </c>
      <c r="B30" s="604"/>
      <c r="C30" s="604"/>
      <c r="E30" s="316"/>
      <c r="F30" s="316"/>
      <c r="G30" s="316"/>
      <c r="H30" s="316"/>
      <c r="I30" s="316"/>
      <c r="J30" s="317"/>
      <c r="K30" s="317"/>
      <c r="L30" s="605" t="s">
        <v>227</v>
      </c>
      <c r="M30" s="605"/>
      <c r="N30" s="605"/>
      <c r="O30" s="605"/>
      <c r="P30" s="605"/>
    </row>
    <row r="31" spans="1:15" ht="9" customHeight="1">
      <c r="A31" s="599"/>
      <c r="B31" s="599"/>
      <c r="C31" s="318"/>
      <c r="G31" s="600" t="s">
        <v>229</v>
      </c>
      <c r="H31" s="600"/>
      <c r="I31" s="315"/>
      <c r="J31" s="315"/>
      <c r="K31" s="315"/>
      <c r="L31" s="315"/>
      <c r="M31" s="319" t="s">
        <v>230</v>
      </c>
      <c r="N31" s="319"/>
      <c r="O31" s="318"/>
    </row>
    <row r="32" spans="1:16" ht="19.5" customHeight="1">
      <c r="A32" s="317" t="s">
        <v>322</v>
      </c>
      <c r="B32" s="317"/>
      <c r="C32" s="317"/>
      <c r="E32" s="316"/>
      <c r="F32" s="316"/>
      <c r="G32" s="316"/>
      <c r="H32" s="316"/>
      <c r="I32" s="316"/>
      <c r="J32" s="317"/>
      <c r="K32" s="317"/>
      <c r="L32" s="605" t="s">
        <v>232</v>
      </c>
      <c r="M32" s="605"/>
      <c r="N32" s="605"/>
      <c r="O32" s="605"/>
      <c r="P32" s="605"/>
    </row>
    <row r="33" spans="1:15" ht="9.75" customHeight="1">
      <c r="A33" s="599"/>
      <c r="B33" s="599"/>
      <c r="C33" s="318"/>
      <c r="G33" s="600" t="s">
        <v>229</v>
      </c>
      <c r="H33" s="600"/>
      <c r="I33" s="315"/>
      <c r="J33" s="315"/>
      <c r="K33" s="315"/>
      <c r="L33" s="315"/>
      <c r="M33" s="319" t="s">
        <v>230</v>
      </c>
      <c r="N33" s="319"/>
      <c r="O33" s="318"/>
    </row>
  </sheetData>
  <sheetProtection/>
  <mergeCells count="41">
    <mergeCell ref="J9:K9"/>
    <mergeCell ref="O1:S2"/>
    <mergeCell ref="B2:M2"/>
    <mergeCell ref="A5:S5"/>
    <mergeCell ref="J6:M6"/>
    <mergeCell ref="D7:L7"/>
    <mergeCell ref="E8:L8"/>
    <mergeCell ref="B10:C10"/>
    <mergeCell ref="J10:K10"/>
    <mergeCell ref="J12:O12"/>
    <mergeCell ref="P12:Q12"/>
    <mergeCell ref="R12:S12"/>
    <mergeCell ref="I13:O13"/>
    <mergeCell ref="R14:S14"/>
    <mergeCell ref="H15:O15"/>
    <mergeCell ref="A18:A20"/>
    <mergeCell ref="B18:G18"/>
    <mergeCell ref="H18:L18"/>
    <mergeCell ref="M18:S18"/>
    <mergeCell ref="B19:D19"/>
    <mergeCell ref="E19:G19"/>
    <mergeCell ref="K19:K20"/>
    <mergeCell ref="H19:H20"/>
    <mergeCell ref="M19:M20"/>
    <mergeCell ref="N19:N20"/>
    <mergeCell ref="O19:O20"/>
    <mergeCell ref="P19:P20"/>
    <mergeCell ref="L32:P32"/>
    <mergeCell ref="H14:O14"/>
    <mergeCell ref="I19:I20"/>
    <mergeCell ref="J19:J20"/>
    <mergeCell ref="A33:B33"/>
    <mergeCell ref="G33:H33"/>
    <mergeCell ref="Q19:Q20"/>
    <mergeCell ref="R19:R20"/>
    <mergeCell ref="S19:S20"/>
    <mergeCell ref="A30:C30"/>
    <mergeCell ref="L30:P30"/>
    <mergeCell ref="A31:B31"/>
    <mergeCell ref="G31:H31"/>
    <mergeCell ref="L19:L20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4"/>
  <sheetViews>
    <sheetView zoomScalePageLayoutView="0" workbookViewId="0" topLeftCell="A19">
      <selection activeCell="C22" sqref="C22:I22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7.421875" style="88" customWidth="1"/>
    <col min="8" max="8" width="4.7109375" style="88" customWidth="1"/>
    <col min="9" max="9" width="10.140625" style="88" customWidth="1"/>
    <col min="10" max="10" width="10.8515625" style="88" customWidth="1"/>
    <col min="11" max="11" width="10.7109375" style="88" customWidth="1"/>
    <col min="12" max="12" width="12.851562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3" t="s">
        <v>319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3.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2.75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8.25" customHeight="1">
      <c r="B17" s="95"/>
      <c r="C17" s="95"/>
      <c r="D17" s="95"/>
      <c r="E17" s="438"/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/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21</v>
      </c>
      <c r="H23" s="112"/>
      <c r="J23" s="113" t="s">
        <v>22</v>
      </c>
      <c r="K23" s="114"/>
      <c r="L23" s="108"/>
      <c r="M23" s="103"/>
    </row>
    <row r="24" spans="6:13" ht="12.75" customHeight="1">
      <c r="F24" s="88"/>
      <c r="G24" s="115" t="s">
        <v>23</v>
      </c>
      <c r="H24" s="116" t="s">
        <v>234</v>
      </c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/>
      <c r="J25" s="120"/>
      <c r="K25" s="121"/>
      <c r="L25" s="121"/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 t="s">
        <v>235</v>
      </c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46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4.25" customHeight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134700</v>
      </c>
      <c r="J30" s="138">
        <f>SUM(J31+J42+J61+J82+J89+J109+J131+J150+J160)</f>
        <v>110200</v>
      </c>
      <c r="K30" s="139">
        <f>SUM(K31+K42+K61+K82+K89+K109+K131+K150+K160)</f>
        <v>89440.28</v>
      </c>
      <c r="L30" s="138">
        <f>SUM(L31+L42+L61+L82+L89+L109+L131+L150+L160)</f>
        <v>89440.28</v>
      </c>
    </row>
    <row r="31" spans="1:12" ht="12.75" customHeight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67500</v>
      </c>
      <c r="J31" s="138">
        <f>SUM(J32+J38)</f>
        <v>49600</v>
      </c>
      <c r="K31" s="147">
        <f>SUM(K32+K38)</f>
        <v>47851.86</v>
      </c>
      <c r="L31" s="148">
        <f>SUM(L32+L38)</f>
        <v>47851.86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66600</v>
      </c>
      <c r="J32" s="138">
        <f>SUM(J33)</f>
        <v>48800</v>
      </c>
      <c r="K32" s="139">
        <f>SUM(K33)</f>
        <v>47119.93</v>
      </c>
      <c r="L32" s="138">
        <f>SUM(L33)</f>
        <v>47119.93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66600</v>
      </c>
      <c r="J33" s="138">
        <f aca="true" t="shared" si="0" ref="J33:L34">SUM(J34)</f>
        <v>48800</v>
      </c>
      <c r="K33" s="138">
        <f t="shared" si="0"/>
        <v>47119.93</v>
      </c>
      <c r="L33" s="138">
        <f t="shared" si="0"/>
        <v>47119.93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66600</v>
      </c>
      <c r="J34" s="139">
        <f t="shared" si="0"/>
        <v>48800</v>
      </c>
      <c r="K34" s="139">
        <f t="shared" si="0"/>
        <v>47119.93</v>
      </c>
      <c r="L34" s="139">
        <f t="shared" si="0"/>
        <v>47119.93</v>
      </c>
      <c r="Q34" s="153"/>
      <c r="R34" s="153"/>
    </row>
    <row r="35" spans="1:18" ht="14.25" customHeight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66600</v>
      </c>
      <c r="J35" s="156">
        <v>48800</v>
      </c>
      <c r="K35" s="156">
        <v>47119.93</v>
      </c>
      <c r="L35" s="156">
        <v>47119.93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900</v>
      </c>
      <c r="J38" s="138">
        <f t="shared" si="1"/>
        <v>800</v>
      </c>
      <c r="K38" s="139">
        <f t="shared" si="1"/>
        <v>731.93</v>
      </c>
      <c r="L38" s="138">
        <f t="shared" si="1"/>
        <v>731.93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900</v>
      </c>
      <c r="J39" s="138">
        <f t="shared" si="1"/>
        <v>800</v>
      </c>
      <c r="K39" s="138">
        <f t="shared" si="1"/>
        <v>731.93</v>
      </c>
      <c r="L39" s="138">
        <f t="shared" si="1"/>
        <v>731.93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900</v>
      </c>
      <c r="J40" s="138">
        <f t="shared" si="1"/>
        <v>800</v>
      </c>
      <c r="K40" s="138">
        <f t="shared" si="1"/>
        <v>731.93</v>
      </c>
      <c r="L40" s="138">
        <f t="shared" si="1"/>
        <v>731.93</v>
      </c>
      <c r="Q40" s="153"/>
      <c r="R40" s="153"/>
    </row>
    <row r="41" spans="1:18" ht="14.25" customHeight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900</v>
      </c>
      <c r="J41" s="156">
        <v>800</v>
      </c>
      <c r="K41" s="156">
        <v>731.93</v>
      </c>
      <c r="L41" s="156">
        <v>731.93</v>
      </c>
      <c r="Q41" s="153"/>
      <c r="R41" s="153"/>
    </row>
    <row r="42" spans="1:12" ht="14.25" customHeight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67100</v>
      </c>
      <c r="J42" s="161">
        <f t="shared" si="2"/>
        <v>60500</v>
      </c>
      <c r="K42" s="160">
        <f t="shared" si="2"/>
        <v>41588.42</v>
      </c>
      <c r="L42" s="160">
        <f t="shared" si="2"/>
        <v>41588.42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67100</v>
      </c>
      <c r="J43" s="139">
        <f t="shared" si="2"/>
        <v>60500</v>
      </c>
      <c r="K43" s="138">
        <f t="shared" si="2"/>
        <v>41588.42</v>
      </c>
      <c r="L43" s="139">
        <f t="shared" si="2"/>
        <v>41588.42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67100</v>
      </c>
      <c r="J44" s="139">
        <f t="shared" si="2"/>
        <v>60500</v>
      </c>
      <c r="K44" s="148">
        <f t="shared" si="2"/>
        <v>41588.42</v>
      </c>
      <c r="L44" s="148">
        <f t="shared" si="2"/>
        <v>41588.42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67100</v>
      </c>
      <c r="J45" s="167">
        <f>SUM(J46:J60)</f>
        <v>60500</v>
      </c>
      <c r="K45" s="168">
        <f>SUM(K46:K60)</f>
        <v>41588.42</v>
      </c>
      <c r="L45" s="168">
        <f>SUM(L46:L60)</f>
        <v>41588.42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15" customHeight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1000</v>
      </c>
      <c r="J48" s="156">
        <v>900</v>
      </c>
      <c r="K48" s="156">
        <v>900</v>
      </c>
      <c r="L48" s="156">
        <v>900</v>
      </c>
      <c r="Q48" s="153"/>
      <c r="R48" s="153"/>
    </row>
    <row r="49" spans="1:18" ht="21" customHeight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1700</v>
      </c>
      <c r="J49" s="156">
        <v>1300</v>
      </c>
      <c r="K49" s="156">
        <v>619.49</v>
      </c>
      <c r="L49" s="156">
        <v>619.49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5" customHeight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7000</v>
      </c>
      <c r="J51" s="156">
        <v>7000</v>
      </c>
      <c r="K51" s="156">
        <v>6320.12</v>
      </c>
      <c r="L51" s="156">
        <v>6320.12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1.75" customHeight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11700</v>
      </c>
      <c r="J54" s="156">
        <v>11700</v>
      </c>
      <c r="K54" s="156">
        <v>2106.77</v>
      </c>
      <c r="L54" s="156">
        <v>2106.77</v>
      </c>
      <c r="Q54" s="153"/>
      <c r="R54" s="153"/>
    </row>
    <row r="55" spans="1:18" ht="15.75" customHeight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800</v>
      </c>
      <c r="J55" s="156">
        <v>800</v>
      </c>
      <c r="K55" s="156">
        <v>602</v>
      </c>
      <c r="L55" s="156">
        <v>602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3500</v>
      </c>
      <c r="J57" s="156">
        <v>2800</v>
      </c>
      <c r="K57" s="156">
        <v>2083.47</v>
      </c>
      <c r="L57" s="156">
        <v>2083.47</v>
      </c>
      <c r="Q57" s="153"/>
      <c r="R57" s="153"/>
    </row>
    <row r="58" spans="1:18" ht="24" customHeight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1200</v>
      </c>
      <c r="J58" s="156">
        <v>1000</v>
      </c>
      <c r="K58" s="156">
        <v>756.71</v>
      </c>
      <c r="L58" s="156">
        <v>756.71</v>
      </c>
      <c r="Q58" s="153"/>
      <c r="R58" s="153"/>
    </row>
    <row r="59" spans="1:18" ht="12" customHeight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100</v>
      </c>
      <c r="J59" s="156">
        <v>100</v>
      </c>
      <c r="K59" s="156">
        <v>29.54</v>
      </c>
      <c r="L59" s="156">
        <v>29.54</v>
      </c>
      <c r="Q59" s="153"/>
      <c r="R59" s="153"/>
    </row>
    <row r="60" spans="1:18" ht="15" customHeight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40100</v>
      </c>
      <c r="J60" s="156">
        <v>34900</v>
      </c>
      <c r="K60" s="156">
        <v>28170.32</v>
      </c>
      <c r="L60" s="156">
        <v>28170.32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100</v>
      </c>
      <c r="J131" s="180">
        <f>SUM(J132+J137+J145)</f>
        <v>100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100</v>
      </c>
      <c r="J145" s="180">
        <f t="shared" si="15"/>
        <v>100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100</v>
      </c>
      <c r="J146" s="194">
        <f t="shared" si="15"/>
        <v>100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100</v>
      </c>
      <c r="J147" s="180">
        <f>SUM(J148:J149)</f>
        <v>100</v>
      </c>
      <c r="K147" s="139">
        <f>SUM(K148:K149)</f>
        <v>0</v>
      </c>
      <c r="L147" s="138">
        <f>SUM(L148:L149)</f>
        <v>0</v>
      </c>
    </row>
    <row r="148" spans="1:12" ht="15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100</v>
      </c>
      <c r="J148" s="195">
        <v>100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41.25" customHeight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9300</v>
      </c>
      <c r="J176" s="180">
        <f>SUM(J177+J229+J294)</f>
        <v>9300</v>
      </c>
      <c r="K176" s="139">
        <f>SUM(K177+K229+K294)</f>
        <v>9152.05</v>
      </c>
      <c r="L176" s="138">
        <f>SUM(L177+L229+L294)</f>
        <v>9152.05</v>
      </c>
    </row>
    <row r="177" spans="1:12" ht="21" customHeight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9300</v>
      </c>
      <c r="J177" s="160">
        <f>SUM(J178+J200+J207+J219+J223)</f>
        <v>9300</v>
      </c>
      <c r="K177" s="160">
        <f>SUM(K178+K200+K207+K219+K223)</f>
        <v>9152.05</v>
      </c>
      <c r="L177" s="160">
        <f>SUM(L178+L200+L207+L219+L223)</f>
        <v>9152.05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9300</v>
      </c>
      <c r="J178" s="180">
        <f>SUM(J179+J182+J187+J192+J197)</f>
        <v>9300</v>
      </c>
      <c r="K178" s="139">
        <f>SUM(K179+K182+K187+K192+K197)</f>
        <v>9152.05</v>
      </c>
      <c r="L178" s="138">
        <f>SUM(L179+L182+L187+L192+L197)</f>
        <v>9152.05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7300</v>
      </c>
      <c r="J182" s="182">
        <f>J183</f>
        <v>7300</v>
      </c>
      <c r="K182" s="161">
        <f>K183</f>
        <v>7260</v>
      </c>
      <c r="L182" s="160">
        <f>L183</f>
        <v>7260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7300</v>
      </c>
      <c r="J183" s="180">
        <f>SUM(J184:J186)</f>
        <v>7300</v>
      </c>
      <c r="K183" s="139">
        <f>SUM(K184:K186)</f>
        <v>7260</v>
      </c>
      <c r="L183" s="138">
        <f>SUM(L184:L186)</f>
        <v>7260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18.75" customHeight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7300</v>
      </c>
      <c r="J186" s="155">
        <v>7300</v>
      </c>
      <c r="K186" s="155">
        <v>7260</v>
      </c>
      <c r="L186" s="201">
        <v>7260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2000</v>
      </c>
      <c r="J187" s="180">
        <f>J188</f>
        <v>2000</v>
      </c>
      <c r="K187" s="139">
        <f>K188</f>
        <v>1892.05</v>
      </c>
      <c r="L187" s="138">
        <f>L188</f>
        <v>1892.05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2000</v>
      </c>
      <c r="J188" s="138">
        <f>SUM(J189:J191)</f>
        <v>2000</v>
      </c>
      <c r="K188" s="138">
        <f>SUM(K189:K191)</f>
        <v>1892.05</v>
      </c>
      <c r="L188" s="138">
        <f>SUM(L189:L191)</f>
        <v>1892.05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" customHeight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2000</v>
      </c>
      <c r="J190" s="157">
        <v>2000</v>
      </c>
      <c r="K190" s="157">
        <v>1892.05</v>
      </c>
      <c r="L190" s="157">
        <v>1892.05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2.75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144000</v>
      </c>
      <c r="J359" s="190">
        <f>SUM(J30+J176)</f>
        <v>119500</v>
      </c>
      <c r="K359" s="190">
        <f>SUM(K30+K176)</f>
        <v>98592.33</v>
      </c>
      <c r="L359" s="190">
        <f>SUM(L30+L176)</f>
        <v>98592.33</v>
      </c>
    </row>
    <row r="360" spans="4:12" ht="14.25" customHeight="1">
      <c r="D360" s="112"/>
      <c r="E360" s="112"/>
      <c r="F360" s="124"/>
      <c r="G360" s="112" t="s">
        <v>226</v>
      </c>
      <c r="H360" s="221"/>
      <c r="I360" s="222"/>
      <c r="J360" s="220"/>
      <c r="K360" s="112" t="s">
        <v>227</v>
      </c>
      <c r="L360" s="222"/>
    </row>
    <row r="361" spans="1:12" ht="12.75" customHeight="1">
      <c r="A361" s="223"/>
      <c r="B361" s="223"/>
      <c r="C361" s="223"/>
      <c r="D361" s="224" t="s">
        <v>228</v>
      </c>
      <c r="E361" s="95"/>
      <c r="F361" s="95"/>
      <c r="G361" s="221"/>
      <c r="H361" s="221"/>
      <c r="I361" s="225" t="s">
        <v>229</v>
      </c>
      <c r="K361" s="418" t="s">
        <v>230</v>
      </c>
      <c r="L361" s="418"/>
    </row>
    <row r="362" spans="9:12" ht="15.75" customHeight="1" hidden="1">
      <c r="I362" s="226"/>
      <c r="K362" s="226"/>
      <c r="L362" s="226"/>
    </row>
    <row r="363" spans="4:12" ht="12.75" customHeight="1">
      <c r="D363" s="112"/>
      <c r="E363" s="112"/>
      <c r="F363" s="124"/>
      <c r="G363" s="112" t="s">
        <v>231</v>
      </c>
      <c r="I363" s="226"/>
      <c r="K363" s="112" t="s">
        <v>232</v>
      </c>
      <c r="L363" s="227"/>
    </row>
    <row r="364" spans="4:12" ht="15" customHeight="1">
      <c r="D364" s="420" t="s">
        <v>233</v>
      </c>
      <c r="E364" s="421"/>
      <c r="F364" s="421"/>
      <c r="G364" s="421"/>
      <c r="H364" s="89"/>
      <c r="I364" s="228" t="s">
        <v>229</v>
      </c>
      <c r="K364" s="418" t="s">
        <v>230</v>
      </c>
      <c r="L364" s="418"/>
    </row>
  </sheetData>
  <sheetProtection/>
  <mergeCells count="22">
    <mergeCell ref="A29:F29"/>
    <mergeCell ref="K361:L361"/>
    <mergeCell ref="D364:G364"/>
    <mergeCell ref="K364:L364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rintOptions/>
  <pageMargins left="0.11811023622047245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65"/>
  <sheetViews>
    <sheetView zoomScalePageLayoutView="0" workbookViewId="0" topLeftCell="A13">
      <selection activeCell="G190" sqref="G190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8.8515625" style="88" customWidth="1"/>
    <col min="8" max="8" width="4.7109375" style="88" customWidth="1"/>
    <col min="9" max="9" width="9.00390625" style="88" customWidth="1"/>
    <col min="10" max="10" width="10.140625" style="88" customWidth="1"/>
    <col min="11" max="11" width="12.421875" style="88" customWidth="1"/>
    <col min="12" max="12" width="11.710937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8" t="s">
        <v>5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5.7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2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15" customHeight="1">
      <c r="B17" s="95"/>
      <c r="C17" s="95"/>
      <c r="D17" s="95"/>
      <c r="E17" s="438" t="s">
        <v>236</v>
      </c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 t="s">
        <v>237</v>
      </c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238</v>
      </c>
      <c r="H23" s="112"/>
      <c r="J23" s="113" t="s">
        <v>22</v>
      </c>
      <c r="K23" s="114" t="s">
        <v>239</v>
      </c>
      <c r="L23" s="108"/>
      <c r="M23" s="103"/>
    </row>
    <row r="24" spans="6:13" ht="12.75" customHeight="1">
      <c r="F24" s="88"/>
      <c r="G24" s="115" t="s">
        <v>23</v>
      </c>
      <c r="H24" s="116" t="s">
        <v>234</v>
      </c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 t="s">
        <v>240</v>
      </c>
      <c r="J25" s="120" t="s">
        <v>241</v>
      </c>
      <c r="K25" s="121" t="s">
        <v>242</v>
      </c>
      <c r="L25" s="121" t="s">
        <v>243</v>
      </c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 t="s">
        <v>235</v>
      </c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52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2.75" customHeight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96300</v>
      </c>
      <c r="J30" s="138">
        <f>SUM(J31+J42+J61+J82+J89+J109+J131+J150+J160)</f>
        <v>75600</v>
      </c>
      <c r="K30" s="139">
        <f>SUM(K31+K42+K61+K82+K89+K109+K131+K150+K160)</f>
        <v>59146.53</v>
      </c>
      <c r="L30" s="138">
        <f>SUM(L31+L42+L61+L82+L89+L109+L131+L150+L160)</f>
        <v>59146.53</v>
      </c>
    </row>
    <row r="31" spans="1:12" ht="12.75" customHeight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67500</v>
      </c>
      <c r="J31" s="138">
        <f>SUM(J32+J38)</f>
        <v>49600</v>
      </c>
      <c r="K31" s="147">
        <f>SUM(K32+K38)</f>
        <v>47851.86</v>
      </c>
      <c r="L31" s="148">
        <f>SUM(L32+L38)</f>
        <v>47851.86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66600</v>
      </c>
      <c r="J32" s="138">
        <f>SUM(J33)</f>
        <v>48800</v>
      </c>
      <c r="K32" s="139">
        <f>SUM(K33)</f>
        <v>47119.93</v>
      </c>
      <c r="L32" s="138">
        <f>SUM(L33)</f>
        <v>47119.93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66600</v>
      </c>
      <c r="J33" s="138">
        <f aca="true" t="shared" si="0" ref="J33:L34">SUM(J34)</f>
        <v>48800</v>
      </c>
      <c r="K33" s="138">
        <f t="shared" si="0"/>
        <v>47119.93</v>
      </c>
      <c r="L33" s="138">
        <f t="shared" si="0"/>
        <v>47119.93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66600</v>
      </c>
      <c r="J34" s="139">
        <f t="shared" si="0"/>
        <v>48800</v>
      </c>
      <c r="K34" s="139">
        <f t="shared" si="0"/>
        <v>47119.93</v>
      </c>
      <c r="L34" s="139">
        <f t="shared" si="0"/>
        <v>47119.93</v>
      </c>
      <c r="Q34" s="153"/>
      <c r="R34" s="153"/>
    </row>
    <row r="35" spans="1:18" ht="14.25" customHeight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66600</v>
      </c>
      <c r="J35" s="156">
        <v>48800</v>
      </c>
      <c r="K35" s="156">
        <v>47119.93</v>
      </c>
      <c r="L35" s="156">
        <v>47119.93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900</v>
      </c>
      <c r="J38" s="138">
        <f t="shared" si="1"/>
        <v>800</v>
      </c>
      <c r="K38" s="139">
        <f t="shared" si="1"/>
        <v>731.93</v>
      </c>
      <c r="L38" s="138">
        <f t="shared" si="1"/>
        <v>731.93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900</v>
      </c>
      <c r="J39" s="138">
        <f t="shared" si="1"/>
        <v>800</v>
      </c>
      <c r="K39" s="138">
        <f t="shared" si="1"/>
        <v>731.93</v>
      </c>
      <c r="L39" s="138">
        <f t="shared" si="1"/>
        <v>731.93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900</v>
      </c>
      <c r="J40" s="138">
        <f t="shared" si="1"/>
        <v>800</v>
      </c>
      <c r="K40" s="138">
        <f t="shared" si="1"/>
        <v>731.93</v>
      </c>
      <c r="L40" s="138">
        <f t="shared" si="1"/>
        <v>731.93</v>
      </c>
      <c r="Q40" s="153"/>
      <c r="R40" s="153"/>
    </row>
    <row r="41" spans="1:18" ht="14.25" customHeight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900</v>
      </c>
      <c r="J41" s="156">
        <v>800</v>
      </c>
      <c r="K41" s="156">
        <v>731.93</v>
      </c>
      <c r="L41" s="156">
        <v>731.93</v>
      </c>
      <c r="Q41" s="153"/>
      <c r="R41" s="153"/>
    </row>
    <row r="42" spans="1:12" ht="15" customHeight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28700</v>
      </c>
      <c r="J42" s="161">
        <f t="shared" si="2"/>
        <v>25900</v>
      </c>
      <c r="K42" s="160">
        <f t="shared" si="2"/>
        <v>11294.669999999998</v>
      </c>
      <c r="L42" s="160">
        <f t="shared" si="2"/>
        <v>11294.669999999998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28700</v>
      </c>
      <c r="J43" s="139">
        <f t="shared" si="2"/>
        <v>25900</v>
      </c>
      <c r="K43" s="138">
        <f t="shared" si="2"/>
        <v>11294.669999999998</v>
      </c>
      <c r="L43" s="139">
        <f t="shared" si="2"/>
        <v>11294.669999999998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28700</v>
      </c>
      <c r="J44" s="139">
        <f t="shared" si="2"/>
        <v>25900</v>
      </c>
      <c r="K44" s="148">
        <f t="shared" si="2"/>
        <v>11294.669999999998</v>
      </c>
      <c r="L44" s="148">
        <f t="shared" si="2"/>
        <v>11294.669999999998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28700</v>
      </c>
      <c r="J45" s="167">
        <f>SUM(J46:J60)</f>
        <v>25900</v>
      </c>
      <c r="K45" s="168">
        <f>SUM(K46:K60)</f>
        <v>11294.669999999998</v>
      </c>
      <c r="L45" s="168">
        <f>SUM(L46:L60)</f>
        <v>11294.669999999998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15.75" customHeight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1000</v>
      </c>
      <c r="J48" s="156">
        <v>900</v>
      </c>
      <c r="K48" s="156">
        <v>900</v>
      </c>
      <c r="L48" s="156">
        <v>900</v>
      </c>
      <c r="Q48" s="153"/>
      <c r="R48" s="153"/>
    </row>
    <row r="49" spans="1:18" ht="23.25" customHeight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1700</v>
      </c>
      <c r="J49" s="156">
        <v>1300</v>
      </c>
      <c r="K49" s="156">
        <v>619.49</v>
      </c>
      <c r="L49" s="156">
        <v>619.49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2" customHeight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2000</v>
      </c>
      <c r="J51" s="156">
        <v>2000</v>
      </c>
      <c r="K51" s="156">
        <v>1369.48</v>
      </c>
      <c r="L51" s="156">
        <v>1369.48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0.25" customHeight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11700</v>
      </c>
      <c r="J54" s="156">
        <v>11700</v>
      </c>
      <c r="K54" s="156">
        <v>2106.77</v>
      </c>
      <c r="L54" s="156">
        <v>2106.77</v>
      </c>
      <c r="Q54" s="153"/>
      <c r="R54" s="153"/>
    </row>
    <row r="55" spans="1:18" ht="15.75" customHeight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800</v>
      </c>
      <c r="J55" s="156">
        <v>800</v>
      </c>
      <c r="K55" s="156">
        <v>602</v>
      </c>
      <c r="L55" s="156">
        <v>602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3500</v>
      </c>
      <c r="J57" s="156">
        <v>2800</v>
      </c>
      <c r="K57" s="156">
        <v>2083.47</v>
      </c>
      <c r="L57" s="156">
        <v>2083.47</v>
      </c>
      <c r="Q57" s="153"/>
      <c r="R57" s="153"/>
    </row>
    <row r="58" spans="1:18" ht="23.25" customHeight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1200</v>
      </c>
      <c r="J58" s="156">
        <v>1000</v>
      </c>
      <c r="K58" s="156">
        <v>756.71</v>
      </c>
      <c r="L58" s="156">
        <v>756.71</v>
      </c>
      <c r="Q58" s="153"/>
      <c r="R58" s="153"/>
    </row>
    <row r="59" spans="1:18" ht="12" customHeight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100</v>
      </c>
      <c r="J59" s="156">
        <v>100</v>
      </c>
      <c r="K59" s="156">
        <v>29.54</v>
      </c>
      <c r="L59" s="156">
        <v>29.54</v>
      </c>
      <c r="Q59" s="153"/>
      <c r="R59" s="153"/>
    </row>
    <row r="60" spans="1:18" ht="15" customHeight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6700</v>
      </c>
      <c r="J60" s="156">
        <v>5300</v>
      </c>
      <c r="K60" s="156">
        <v>2827.21</v>
      </c>
      <c r="L60" s="156">
        <v>2827.21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100</v>
      </c>
      <c r="J131" s="180">
        <f>SUM(J132+J137+J145)</f>
        <v>100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100</v>
      </c>
      <c r="J145" s="180">
        <f t="shared" si="15"/>
        <v>100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100</v>
      </c>
      <c r="J146" s="194">
        <f t="shared" si="15"/>
        <v>100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100</v>
      </c>
      <c r="J147" s="180">
        <f>SUM(J148:J149)</f>
        <v>100</v>
      </c>
      <c r="K147" s="139">
        <f>SUM(K148:K149)</f>
        <v>0</v>
      </c>
      <c r="L147" s="138">
        <f>SUM(L148:L149)</f>
        <v>0</v>
      </c>
    </row>
    <row r="148" spans="1:12" ht="15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100</v>
      </c>
      <c r="J148" s="195">
        <v>100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35.25" customHeight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2000</v>
      </c>
      <c r="J176" s="180">
        <f>SUM(J177+J229+J294)</f>
        <v>2000</v>
      </c>
      <c r="K176" s="139">
        <f>SUM(K177+K229+K294)</f>
        <v>1892.05</v>
      </c>
      <c r="L176" s="138">
        <f>SUM(L177+L229+L294)</f>
        <v>1892.05</v>
      </c>
    </row>
    <row r="177" spans="1:12" ht="24.75" customHeight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2000</v>
      </c>
      <c r="J177" s="160">
        <f>SUM(J178+J200+J207+J219+J223)</f>
        <v>2000</v>
      </c>
      <c r="K177" s="160">
        <f>SUM(K178+K200+K207+K219+K223)</f>
        <v>1892.05</v>
      </c>
      <c r="L177" s="160">
        <f>SUM(L178+L200+L207+L219+L223)</f>
        <v>1892.05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2000</v>
      </c>
      <c r="J178" s="180">
        <f>SUM(J179+J182+J187+J192+J197)</f>
        <v>2000</v>
      </c>
      <c r="K178" s="139">
        <f>SUM(K179+K182+K187+K192+K197)</f>
        <v>1892.05</v>
      </c>
      <c r="L178" s="138">
        <f>SUM(L179+L182+L187+L192+L197)</f>
        <v>1892.05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0</v>
      </c>
      <c r="J182" s="182">
        <f>J183</f>
        <v>0</v>
      </c>
      <c r="K182" s="161">
        <f>K183</f>
        <v>0</v>
      </c>
      <c r="L182" s="160">
        <f>L183</f>
        <v>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0</v>
      </c>
      <c r="J183" s="180">
        <f>SUM(J184:J186)</f>
        <v>0</v>
      </c>
      <c r="K183" s="139">
        <f>SUM(K184:K186)</f>
        <v>0</v>
      </c>
      <c r="L183" s="138">
        <f>SUM(L184:L186)</f>
        <v>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26.25" customHeight="1" hidden="1" collapsed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0</v>
      </c>
      <c r="J186" s="155">
        <v>0</v>
      </c>
      <c r="K186" s="155">
        <v>0</v>
      </c>
      <c r="L186" s="201">
        <v>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2000</v>
      </c>
      <c r="J187" s="180">
        <f>J188</f>
        <v>2000</v>
      </c>
      <c r="K187" s="139">
        <f>K188</f>
        <v>1892.05</v>
      </c>
      <c r="L187" s="138">
        <f>L188</f>
        <v>1892.05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2000</v>
      </c>
      <c r="J188" s="138">
        <f>SUM(J189:J191)</f>
        <v>2000</v>
      </c>
      <c r="K188" s="138">
        <f>SUM(K189:K191)</f>
        <v>1892.05</v>
      </c>
      <c r="L188" s="138">
        <f>SUM(L189:L191)</f>
        <v>1892.05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.75" customHeight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2000</v>
      </c>
      <c r="J190" s="157">
        <v>2000</v>
      </c>
      <c r="K190" s="157">
        <v>1892.05</v>
      </c>
      <c r="L190" s="157">
        <v>1892.05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2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98300</v>
      </c>
      <c r="J359" s="190">
        <f>SUM(J30+J176)</f>
        <v>77600</v>
      </c>
      <c r="K359" s="190">
        <f>SUM(K30+K176)</f>
        <v>61038.58</v>
      </c>
      <c r="L359" s="190">
        <f>SUM(L30+L176)</f>
        <v>61038.58</v>
      </c>
    </row>
    <row r="360" spans="7:12" ht="18.75" customHeight="1" hidden="1">
      <c r="G360" s="140"/>
      <c r="H360" s="129"/>
      <c r="I360" s="219"/>
      <c r="J360" s="220"/>
      <c r="K360" s="220"/>
      <c r="L360" s="220"/>
    </row>
    <row r="361" spans="4:12" ht="15.75" customHeight="1">
      <c r="D361" s="112"/>
      <c r="E361" s="112"/>
      <c r="F361" s="124"/>
      <c r="G361" s="112" t="s">
        <v>226</v>
      </c>
      <c r="H361" s="221"/>
      <c r="I361" s="222"/>
      <c r="J361" s="220"/>
      <c r="K361" s="112" t="s">
        <v>227</v>
      </c>
      <c r="L361" s="222"/>
    </row>
    <row r="362" spans="1:12" ht="12.75" customHeight="1">
      <c r="A362" s="223"/>
      <c r="B362" s="223"/>
      <c r="C362" s="223"/>
      <c r="D362" s="224" t="s">
        <v>228</v>
      </c>
      <c r="E362" s="95"/>
      <c r="F362" s="95"/>
      <c r="G362" s="221"/>
      <c r="H362" s="221"/>
      <c r="I362" s="225" t="s">
        <v>229</v>
      </c>
      <c r="K362" s="418" t="s">
        <v>230</v>
      </c>
      <c r="L362" s="418"/>
    </row>
    <row r="363" spans="9:12" ht="15.75" customHeight="1" hidden="1">
      <c r="I363" s="226"/>
      <c r="K363" s="226"/>
      <c r="L363" s="226"/>
    </row>
    <row r="364" spans="4:12" ht="15.75" customHeight="1">
      <c r="D364" s="112"/>
      <c r="E364" s="112"/>
      <c r="F364" s="124"/>
      <c r="G364" s="112" t="s">
        <v>231</v>
      </c>
      <c r="I364" s="226"/>
      <c r="K364" s="112" t="s">
        <v>232</v>
      </c>
      <c r="L364" s="227"/>
    </row>
    <row r="365" spans="4:12" ht="16.5" customHeight="1">
      <c r="D365" s="420" t="s">
        <v>233</v>
      </c>
      <c r="E365" s="421"/>
      <c r="F365" s="421"/>
      <c r="G365" s="421"/>
      <c r="H365" s="89"/>
      <c r="I365" s="228" t="s">
        <v>229</v>
      </c>
      <c r="K365" s="418" t="s">
        <v>230</v>
      </c>
      <c r="L365" s="418"/>
    </row>
  </sheetData>
  <sheetProtection/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5"/>
  <sheetViews>
    <sheetView zoomScalePageLayoutView="0" workbookViewId="0" topLeftCell="A4">
      <selection activeCell="R14" sqref="R14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4.28125" style="88" customWidth="1"/>
    <col min="8" max="8" width="4.7109375" style="88" customWidth="1"/>
    <col min="9" max="9" width="9.00390625" style="88" customWidth="1"/>
    <col min="10" max="10" width="11.7109375" style="88" customWidth="1"/>
    <col min="11" max="11" width="12.421875" style="88" customWidth="1"/>
    <col min="12" max="12" width="10.14062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8" t="s">
        <v>5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5.7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2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15" customHeight="1">
      <c r="B17" s="95"/>
      <c r="C17" s="95"/>
      <c r="D17" s="95"/>
      <c r="E17" s="438" t="s">
        <v>236</v>
      </c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 t="s">
        <v>237</v>
      </c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244</v>
      </c>
      <c r="H23" s="112"/>
      <c r="J23" s="113" t="s">
        <v>22</v>
      </c>
      <c r="K23" s="114" t="s">
        <v>239</v>
      </c>
      <c r="L23" s="108"/>
      <c r="M23" s="103"/>
    </row>
    <row r="24" spans="6:13" ht="12.75" customHeight="1">
      <c r="F24" s="88"/>
      <c r="G24" s="115" t="s">
        <v>23</v>
      </c>
      <c r="H24" s="116" t="s">
        <v>234</v>
      </c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 t="s">
        <v>240</v>
      </c>
      <c r="J25" s="120" t="s">
        <v>241</v>
      </c>
      <c r="K25" s="121" t="s">
        <v>242</v>
      </c>
      <c r="L25" s="121" t="s">
        <v>243</v>
      </c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 t="s">
        <v>235</v>
      </c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46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4.25" customHeight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9000</v>
      </c>
      <c r="J30" s="138">
        <f>SUM(J31+J42+J61+J82+J89+J109+J131+J150+J160)</f>
        <v>9000</v>
      </c>
      <c r="K30" s="139">
        <f>SUM(K31+K42+K61+K82+K89+K109+K131+K150+K160)</f>
        <v>8950.64</v>
      </c>
      <c r="L30" s="138">
        <f>SUM(L31+L42+L61+L82+L89+L109+L131+L150+L160)</f>
        <v>8950.64</v>
      </c>
    </row>
    <row r="31" spans="1:12" ht="16.5" customHeight="1" hidden="1" collapsed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0</v>
      </c>
      <c r="J31" s="138">
        <f>SUM(J32+J38)</f>
        <v>0</v>
      </c>
      <c r="K31" s="147">
        <f>SUM(K32+K38)</f>
        <v>0</v>
      </c>
      <c r="L31" s="148">
        <f>SUM(L32+L38)</f>
        <v>0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0</v>
      </c>
      <c r="J32" s="138">
        <f>SUM(J33)</f>
        <v>0</v>
      </c>
      <c r="K32" s="139">
        <f>SUM(K33)</f>
        <v>0</v>
      </c>
      <c r="L32" s="138">
        <f>SUM(L33)</f>
        <v>0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0</v>
      </c>
      <c r="J33" s="138">
        <f aca="true" t="shared" si="0" ref="J33:L34">SUM(J34)</f>
        <v>0</v>
      </c>
      <c r="K33" s="138">
        <f t="shared" si="0"/>
        <v>0</v>
      </c>
      <c r="L33" s="138">
        <f t="shared" si="0"/>
        <v>0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0</v>
      </c>
      <c r="J34" s="139">
        <f t="shared" si="0"/>
        <v>0</v>
      </c>
      <c r="K34" s="139">
        <f t="shared" si="0"/>
        <v>0</v>
      </c>
      <c r="L34" s="139">
        <f t="shared" si="0"/>
        <v>0</v>
      </c>
      <c r="Q34" s="153"/>
      <c r="R34" s="153"/>
    </row>
    <row r="35" spans="1:18" ht="14.25" customHeight="1" hidden="1" collapsed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0</v>
      </c>
      <c r="J35" s="156">
        <v>0</v>
      </c>
      <c r="K35" s="156">
        <v>0</v>
      </c>
      <c r="L35" s="156">
        <v>0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0</v>
      </c>
      <c r="J38" s="138">
        <f t="shared" si="1"/>
        <v>0</v>
      </c>
      <c r="K38" s="139">
        <f t="shared" si="1"/>
        <v>0</v>
      </c>
      <c r="L38" s="138">
        <f t="shared" si="1"/>
        <v>0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0</v>
      </c>
      <c r="J39" s="138">
        <f t="shared" si="1"/>
        <v>0</v>
      </c>
      <c r="K39" s="138">
        <f t="shared" si="1"/>
        <v>0</v>
      </c>
      <c r="L39" s="138">
        <f t="shared" si="1"/>
        <v>0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0</v>
      </c>
      <c r="J40" s="138">
        <f t="shared" si="1"/>
        <v>0</v>
      </c>
      <c r="K40" s="138">
        <f t="shared" si="1"/>
        <v>0</v>
      </c>
      <c r="L40" s="138">
        <f t="shared" si="1"/>
        <v>0</v>
      </c>
      <c r="Q40" s="153"/>
      <c r="R40" s="153"/>
    </row>
    <row r="41" spans="1:18" ht="14.25" customHeight="1" hidden="1" collapsed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0</v>
      </c>
      <c r="J41" s="156">
        <v>0</v>
      </c>
      <c r="K41" s="156">
        <v>0</v>
      </c>
      <c r="L41" s="156">
        <v>0</v>
      </c>
      <c r="Q41" s="153"/>
      <c r="R41" s="153"/>
    </row>
    <row r="42" spans="1:12" ht="26.25" customHeight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9000</v>
      </c>
      <c r="J42" s="161">
        <f t="shared" si="2"/>
        <v>9000</v>
      </c>
      <c r="K42" s="160">
        <f t="shared" si="2"/>
        <v>8950.64</v>
      </c>
      <c r="L42" s="160">
        <f t="shared" si="2"/>
        <v>8950.64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9000</v>
      </c>
      <c r="J43" s="139">
        <f t="shared" si="2"/>
        <v>9000</v>
      </c>
      <c r="K43" s="138">
        <f t="shared" si="2"/>
        <v>8950.64</v>
      </c>
      <c r="L43" s="139">
        <f t="shared" si="2"/>
        <v>8950.64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9000</v>
      </c>
      <c r="J44" s="139">
        <f t="shared" si="2"/>
        <v>9000</v>
      </c>
      <c r="K44" s="148">
        <f t="shared" si="2"/>
        <v>8950.64</v>
      </c>
      <c r="L44" s="148">
        <f t="shared" si="2"/>
        <v>8950.64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9000</v>
      </c>
      <c r="J45" s="167">
        <f>SUM(J46:J60)</f>
        <v>9000</v>
      </c>
      <c r="K45" s="168">
        <f>SUM(K46:K60)</f>
        <v>8950.64</v>
      </c>
      <c r="L45" s="168">
        <f>SUM(L46:L60)</f>
        <v>8950.64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26.25" customHeight="1" hidden="1" collapsed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0</v>
      </c>
      <c r="J48" s="156">
        <v>0</v>
      </c>
      <c r="K48" s="156">
        <v>0</v>
      </c>
      <c r="L48" s="156">
        <v>0</v>
      </c>
      <c r="Q48" s="153"/>
      <c r="R48" s="153"/>
    </row>
    <row r="49" spans="1:18" ht="27" customHeight="1" hidden="1" collapsed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0</v>
      </c>
      <c r="J49" s="156">
        <v>0</v>
      </c>
      <c r="K49" s="156">
        <v>0</v>
      </c>
      <c r="L49" s="156">
        <v>0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5" customHeight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5000</v>
      </c>
      <c r="J51" s="156">
        <v>5000</v>
      </c>
      <c r="K51" s="156">
        <v>4950.64</v>
      </c>
      <c r="L51" s="156">
        <v>4950.64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7.75" customHeight="1" hidden="1" collapsed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0</v>
      </c>
      <c r="J54" s="156">
        <v>0</v>
      </c>
      <c r="K54" s="156">
        <v>0</v>
      </c>
      <c r="L54" s="156">
        <v>0</v>
      </c>
      <c r="Q54" s="153"/>
      <c r="R54" s="153"/>
    </row>
    <row r="55" spans="1:18" ht="15.75" customHeight="1" hidden="1" collapsed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0</v>
      </c>
      <c r="J55" s="156">
        <v>0</v>
      </c>
      <c r="K55" s="156">
        <v>0</v>
      </c>
      <c r="L55" s="156">
        <v>0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 hidden="1" collapsed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0</v>
      </c>
      <c r="J57" s="156">
        <v>0</v>
      </c>
      <c r="K57" s="156">
        <v>0</v>
      </c>
      <c r="L57" s="156">
        <v>0</v>
      </c>
      <c r="Q57" s="153"/>
      <c r="R57" s="153"/>
    </row>
    <row r="58" spans="1:18" ht="27.75" customHeight="1" hidden="1" collapsed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0</v>
      </c>
      <c r="J58" s="156">
        <v>0</v>
      </c>
      <c r="K58" s="156">
        <v>0</v>
      </c>
      <c r="L58" s="156">
        <v>0</v>
      </c>
      <c r="Q58" s="153"/>
      <c r="R58" s="153"/>
    </row>
    <row r="59" spans="1:18" ht="12" customHeight="1" hidden="1" collapsed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0</v>
      </c>
      <c r="J59" s="156">
        <v>0</v>
      </c>
      <c r="K59" s="156">
        <v>0</v>
      </c>
      <c r="L59" s="156">
        <v>0</v>
      </c>
      <c r="Q59" s="153"/>
      <c r="R59" s="153"/>
    </row>
    <row r="60" spans="1:18" ht="15" customHeight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4000</v>
      </c>
      <c r="J60" s="156">
        <v>4000</v>
      </c>
      <c r="K60" s="156">
        <v>4000</v>
      </c>
      <c r="L60" s="156">
        <v>4000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 hidden="1" collapsed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0</v>
      </c>
      <c r="J131" s="180">
        <f>SUM(J132+J137+J145)</f>
        <v>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0</v>
      </c>
      <c r="J145" s="180">
        <f t="shared" si="15"/>
        <v>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0</v>
      </c>
      <c r="J146" s="194">
        <f t="shared" si="15"/>
        <v>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0</v>
      </c>
      <c r="J147" s="180">
        <f>SUM(J148:J149)</f>
        <v>0</v>
      </c>
      <c r="K147" s="139">
        <f>SUM(K148:K149)</f>
        <v>0</v>
      </c>
      <c r="L147" s="138">
        <f>SUM(L148:L149)</f>
        <v>0</v>
      </c>
    </row>
    <row r="148" spans="1:12" ht="15" hidden="1" collapsed="1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0</v>
      </c>
      <c r="J148" s="195">
        <v>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76.5" customHeight="1" hidden="1" collapsed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0</v>
      </c>
      <c r="J176" s="180">
        <f>SUM(J177+J229+J294)</f>
        <v>0</v>
      </c>
      <c r="K176" s="139">
        <f>SUM(K177+K229+K294)</f>
        <v>0</v>
      </c>
      <c r="L176" s="138">
        <f>SUM(L177+L229+L294)</f>
        <v>0</v>
      </c>
    </row>
    <row r="177" spans="1:12" ht="34.5" customHeight="1" hidden="1" collapsed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0</v>
      </c>
      <c r="J177" s="160">
        <f>SUM(J178+J200+J207+J219+J223)</f>
        <v>0</v>
      </c>
      <c r="K177" s="160">
        <f>SUM(K178+K200+K207+K219+K223)</f>
        <v>0</v>
      </c>
      <c r="L177" s="160">
        <f>SUM(L178+L200+L207+L219+L223)</f>
        <v>0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0</v>
      </c>
      <c r="J178" s="180">
        <f>SUM(J179+J182+J187+J192+J197)</f>
        <v>0</v>
      </c>
      <c r="K178" s="139">
        <f>SUM(K179+K182+K187+K192+K197)</f>
        <v>0</v>
      </c>
      <c r="L178" s="138">
        <f>SUM(L179+L182+L187+L192+L197)</f>
        <v>0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0</v>
      </c>
      <c r="J182" s="182">
        <f>J183</f>
        <v>0</v>
      </c>
      <c r="K182" s="161">
        <f>K183</f>
        <v>0</v>
      </c>
      <c r="L182" s="160">
        <f>L183</f>
        <v>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0</v>
      </c>
      <c r="J183" s="180">
        <f>SUM(J184:J186)</f>
        <v>0</v>
      </c>
      <c r="K183" s="139">
        <f>SUM(K184:K186)</f>
        <v>0</v>
      </c>
      <c r="L183" s="138">
        <f>SUM(L184:L186)</f>
        <v>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26.25" customHeight="1" hidden="1" collapsed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0</v>
      </c>
      <c r="J186" s="155">
        <v>0</v>
      </c>
      <c r="K186" s="155">
        <v>0</v>
      </c>
      <c r="L186" s="201">
        <v>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0</v>
      </c>
      <c r="J187" s="180">
        <f>J188</f>
        <v>0</v>
      </c>
      <c r="K187" s="139">
        <f>K188</f>
        <v>0</v>
      </c>
      <c r="L187" s="138">
        <f>L188</f>
        <v>0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0</v>
      </c>
      <c r="J188" s="138">
        <f>SUM(J189:J191)</f>
        <v>0</v>
      </c>
      <c r="K188" s="138">
        <f>SUM(K189:K191)</f>
        <v>0</v>
      </c>
      <c r="L188" s="138">
        <f>SUM(L189:L191)</f>
        <v>0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.75" customHeight="1" hidden="1" collapsed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0</v>
      </c>
      <c r="J190" s="157">
        <v>0</v>
      </c>
      <c r="K190" s="157">
        <v>0</v>
      </c>
      <c r="L190" s="157">
        <v>0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8.75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9000</v>
      </c>
      <c r="J359" s="190">
        <f>SUM(J30+J176)</f>
        <v>9000</v>
      </c>
      <c r="K359" s="190">
        <f>SUM(K30+K176)</f>
        <v>8950.64</v>
      </c>
      <c r="L359" s="190">
        <f>SUM(L30+L176)</f>
        <v>8950.64</v>
      </c>
    </row>
    <row r="360" spans="7:12" ht="18.75" customHeight="1">
      <c r="G360" s="140"/>
      <c r="H360" s="129"/>
      <c r="I360" s="219"/>
      <c r="J360" s="220"/>
      <c r="K360" s="220"/>
      <c r="L360" s="220"/>
    </row>
    <row r="361" spans="4:12" ht="18.75" customHeight="1">
      <c r="D361" s="112"/>
      <c r="E361" s="112"/>
      <c r="F361" s="124"/>
      <c r="G361" s="112" t="s">
        <v>226</v>
      </c>
      <c r="H361" s="221"/>
      <c r="I361" s="222"/>
      <c r="J361" s="220"/>
      <c r="K361" s="112" t="s">
        <v>227</v>
      </c>
      <c r="L361" s="222"/>
    </row>
    <row r="362" spans="1:12" ht="18.75" customHeight="1">
      <c r="A362" s="223"/>
      <c r="B362" s="223"/>
      <c r="C362" s="223"/>
      <c r="D362" s="224" t="s">
        <v>228</v>
      </c>
      <c r="E362" s="95"/>
      <c r="F362" s="95"/>
      <c r="G362" s="221"/>
      <c r="H362" s="221"/>
      <c r="I362" s="225" t="s">
        <v>229</v>
      </c>
      <c r="K362" s="418" t="s">
        <v>230</v>
      </c>
      <c r="L362" s="418"/>
    </row>
    <row r="363" spans="9:12" ht="15.75" customHeight="1">
      <c r="I363" s="226"/>
      <c r="K363" s="226"/>
      <c r="L363" s="226"/>
    </row>
    <row r="364" spans="4:12" ht="15.75" customHeight="1">
      <c r="D364" s="112"/>
      <c r="E364" s="112"/>
      <c r="F364" s="124"/>
      <c r="G364" s="112" t="s">
        <v>231</v>
      </c>
      <c r="I364" s="226"/>
      <c r="K364" s="112" t="s">
        <v>232</v>
      </c>
      <c r="L364" s="227"/>
    </row>
    <row r="365" spans="4:12" ht="26.25" customHeight="1">
      <c r="D365" s="420" t="s">
        <v>233</v>
      </c>
      <c r="E365" s="421"/>
      <c r="F365" s="421"/>
      <c r="G365" s="421"/>
      <c r="H365" s="89"/>
      <c r="I365" s="228" t="s">
        <v>229</v>
      </c>
      <c r="K365" s="418" t="s">
        <v>230</v>
      </c>
      <c r="L365" s="418"/>
    </row>
  </sheetData>
  <sheetProtection/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rintOptions/>
  <pageMargins left="0" right="0" top="0.7480314960629921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65"/>
  <sheetViews>
    <sheetView zoomScalePageLayoutView="0" workbookViewId="0" topLeftCell="A1">
      <selection activeCell="R9" sqref="R9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4.28125" style="88" customWidth="1"/>
    <col min="8" max="8" width="4.7109375" style="88" customWidth="1"/>
    <col min="9" max="9" width="9.00390625" style="88" customWidth="1"/>
    <col min="10" max="10" width="11.7109375" style="88" customWidth="1"/>
    <col min="11" max="11" width="12.421875" style="88" customWidth="1"/>
    <col min="12" max="12" width="10.14062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8" t="s">
        <v>5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5.7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2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15" customHeight="1">
      <c r="B17" s="95"/>
      <c r="C17" s="95"/>
      <c r="D17" s="95"/>
      <c r="E17" s="438" t="s">
        <v>236</v>
      </c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 t="s">
        <v>237</v>
      </c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245</v>
      </c>
      <c r="H23" s="112"/>
      <c r="J23" s="113" t="s">
        <v>22</v>
      </c>
      <c r="K23" s="114" t="s">
        <v>239</v>
      </c>
      <c r="L23" s="108"/>
      <c r="M23" s="103"/>
    </row>
    <row r="24" spans="6:13" ht="12.75" customHeight="1">
      <c r="F24" s="88"/>
      <c r="G24" s="115" t="s">
        <v>23</v>
      </c>
      <c r="H24" s="116" t="s">
        <v>234</v>
      </c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 t="s">
        <v>240</v>
      </c>
      <c r="J25" s="120" t="s">
        <v>241</v>
      </c>
      <c r="K25" s="121" t="s">
        <v>242</v>
      </c>
      <c r="L25" s="121" t="s">
        <v>243</v>
      </c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 t="s">
        <v>235</v>
      </c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46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4.25" customHeight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7000</v>
      </c>
      <c r="J30" s="138">
        <f>SUM(J31+J42+J61+J82+J89+J109+J131+J150+J160)</f>
        <v>5100</v>
      </c>
      <c r="K30" s="139">
        <f>SUM(K31+K42+K61+K82+K89+K109+K131+K150+K160)</f>
        <v>4867.11</v>
      </c>
      <c r="L30" s="138">
        <f>SUM(L31+L42+L61+L82+L89+L109+L131+L150+L160)</f>
        <v>4867.11</v>
      </c>
    </row>
    <row r="31" spans="1:12" ht="16.5" customHeight="1" hidden="1" collapsed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0</v>
      </c>
      <c r="J31" s="138">
        <f>SUM(J32+J38)</f>
        <v>0</v>
      </c>
      <c r="K31" s="147">
        <f>SUM(K32+K38)</f>
        <v>0</v>
      </c>
      <c r="L31" s="148">
        <f>SUM(L32+L38)</f>
        <v>0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0</v>
      </c>
      <c r="J32" s="138">
        <f>SUM(J33)</f>
        <v>0</v>
      </c>
      <c r="K32" s="139">
        <f>SUM(K33)</f>
        <v>0</v>
      </c>
      <c r="L32" s="138">
        <f>SUM(L33)</f>
        <v>0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0</v>
      </c>
      <c r="J33" s="138">
        <f aca="true" t="shared" si="0" ref="J33:L34">SUM(J34)</f>
        <v>0</v>
      </c>
      <c r="K33" s="138">
        <f t="shared" si="0"/>
        <v>0</v>
      </c>
      <c r="L33" s="138">
        <f t="shared" si="0"/>
        <v>0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0</v>
      </c>
      <c r="J34" s="139">
        <f t="shared" si="0"/>
        <v>0</v>
      </c>
      <c r="K34" s="139">
        <f t="shared" si="0"/>
        <v>0</v>
      </c>
      <c r="L34" s="139">
        <f t="shared" si="0"/>
        <v>0</v>
      </c>
      <c r="Q34" s="153"/>
      <c r="R34" s="153"/>
    </row>
    <row r="35" spans="1:18" ht="14.25" customHeight="1" hidden="1" collapsed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0</v>
      </c>
      <c r="J35" s="156">
        <v>0</v>
      </c>
      <c r="K35" s="156">
        <v>0</v>
      </c>
      <c r="L35" s="156">
        <v>0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0</v>
      </c>
      <c r="J38" s="138">
        <f t="shared" si="1"/>
        <v>0</v>
      </c>
      <c r="K38" s="139">
        <f t="shared" si="1"/>
        <v>0</v>
      </c>
      <c r="L38" s="138">
        <f t="shared" si="1"/>
        <v>0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0</v>
      </c>
      <c r="J39" s="138">
        <f t="shared" si="1"/>
        <v>0</v>
      </c>
      <c r="K39" s="138">
        <f t="shared" si="1"/>
        <v>0</v>
      </c>
      <c r="L39" s="138">
        <f t="shared" si="1"/>
        <v>0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0</v>
      </c>
      <c r="J40" s="138">
        <f t="shared" si="1"/>
        <v>0</v>
      </c>
      <c r="K40" s="138">
        <f t="shared" si="1"/>
        <v>0</v>
      </c>
      <c r="L40" s="138">
        <f t="shared" si="1"/>
        <v>0</v>
      </c>
      <c r="Q40" s="153"/>
      <c r="R40" s="153"/>
    </row>
    <row r="41" spans="1:18" ht="14.25" customHeight="1" hidden="1" collapsed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0</v>
      </c>
      <c r="J41" s="156">
        <v>0</v>
      </c>
      <c r="K41" s="156">
        <v>0</v>
      </c>
      <c r="L41" s="156">
        <v>0</v>
      </c>
      <c r="Q41" s="153"/>
      <c r="R41" s="153"/>
    </row>
    <row r="42" spans="1:12" ht="26.25" customHeight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7000</v>
      </c>
      <c r="J42" s="161">
        <f t="shared" si="2"/>
        <v>5100</v>
      </c>
      <c r="K42" s="160">
        <f t="shared" si="2"/>
        <v>4867.11</v>
      </c>
      <c r="L42" s="160">
        <f t="shared" si="2"/>
        <v>4867.11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7000</v>
      </c>
      <c r="J43" s="139">
        <f t="shared" si="2"/>
        <v>5100</v>
      </c>
      <c r="K43" s="138">
        <f t="shared" si="2"/>
        <v>4867.11</v>
      </c>
      <c r="L43" s="139">
        <f t="shared" si="2"/>
        <v>4867.11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7000</v>
      </c>
      <c r="J44" s="139">
        <f t="shared" si="2"/>
        <v>5100</v>
      </c>
      <c r="K44" s="148">
        <f t="shared" si="2"/>
        <v>4867.11</v>
      </c>
      <c r="L44" s="148">
        <f t="shared" si="2"/>
        <v>4867.11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7000</v>
      </c>
      <c r="J45" s="167">
        <f>SUM(J46:J60)</f>
        <v>5100</v>
      </c>
      <c r="K45" s="168">
        <f>SUM(K46:K60)</f>
        <v>4867.11</v>
      </c>
      <c r="L45" s="168">
        <f>SUM(L46:L60)</f>
        <v>4867.11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26.25" customHeight="1" hidden="1" collapsed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0</v>
      </c>
      <c r="J48" s="156">
        <v>0</v>
      </c>
      <c r="K48" s="156">
        <v>0</v>
      </c>
      <c r="L48" s="156">
        <v>0</v>
      </c>
      <c r="Q48" s="153"/>
      <c r="R48" s="153"/>
    </row>
    <row r="49" spans="1:18" ht="27" customHeight="1" hidden="1" collapsed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0</v>
      </c>
      <c r="J49" s="156">
        <v>0</v>
      </c>
      <c r="K49" s="156">
        <v>0</v>
      </c>
      <c r="L49" s="156">
        <v>0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5" customHeight="1" hidden="1" collapsed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0</v>
      </c>
      <c r="J51" s="156">
        <v>0</v>
      </c>
      <c r="K51" s="156">
        <v>0</v>
      </c>
      <c r="L51" s="156">
        <v>0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7.75" customHeight="1" hidden="1" collapsed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0</v>
      </c>
      <c r="J54" s="156">
        <v>0</v>
      </c>
      <c r="K54" s="156">
        <v>0</v>
      </c>
      <c r="L54" s="156">
        <v>0</v>
      </c>
      <c r="Q54" s="153"/>
      <c r="R54" s="153"/>
    </row>
    <row r="55" spans="1:18" ht="15.75" customHeight="1" hidden="1" collapsed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0</v>
      </c>
      <c r="J55" s="156">
        <v>0</v>
      </c>
      <c r="K55" s="156">
        <v>0</v>
      </c>
      <c r="L55" s="156">
        <v>0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 hidden="1" collapsed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0</v>
      </c>
      <c r="J57" s="156">
        <v>0</v>
      </c>
      <c r="K57" s="156">
        <v>0</v>
      </c>
      <c r="L57" s="156">
        <v>0</v>
      </c>
      <c r="Q57" s="153"/>
      <c r="R57" s="153"/>
    </row>
    <row r="58" spans="1:18" ht="27.75" customHeight="1" hidden="1" collapsed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0</v>
      </c>
      <c r="J58" s="156">
        <v>0</v>
      </c>
      <c r="K58" s="156">
        <v>0</v>
      </c>
      <c r="L58" s="156">
        <v>0</v>
      </c>
      <c r="Q58" s="153"/>
      <c r="R58" s="153"/>
    </row>
    <row r="59" spans="1:18" ht="12" customHeight="1" hidden="1" collapsed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0</v>
      </c>
      <c r="J59" s="156">
        <v>0</v>
      </c>
      <c r="K59" s="156">
        <v>0</v>
      </c>
      <c r="L59" s="156">
        <v>0</v>
      </c>
      <c r="Q59" s="153"/>
      <c r="R59" s="153"/>
    </row>
    <row r="60" spans="1:18" ht="15" customHeight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7000</v>
      </c>
      <c r="J60" s="156">
        <v>5100</v>
      </c>
      <c r="K60" s="156">
        <v>4867.11</v>
      </c>
      <c r="L60" s="156">
        <v>4867.11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 hidden="1" collapsed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0</v>
      </c>
      <c r="J131" s="180">
        <f>SUM(J132+J137+J145)</f>
        <v>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0</v>
      </c>
      <c r="J145" s="180">
        <f t="shared" si="15"/>
        <v>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0</v>
      </c>
      <c r="J146" s="194">
        <f t="shared" si="15"/>
        <v>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0</v>
      </c>
      <c r="J147" s="180">
        <f>SUM(J148:J149)</f>
        <v>0</v>
      </c>
      <c r="K147" s="139">
        <f>SUM(K148:K149)</f>
        <v>0</v>
      </c>
      <c r="L147" s="138">
        <f>SUM(L148:L149)</f>
        <v>0</v>
      </c>
    </row>
    <row r="148" spans="1:12" ht="15" hidden="1" collapsed="1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0</v>
      </c>
      <c r="J148" s="195">
        <v>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76.5" customHeight="1" hidden="1" collapsed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0</v>
      </c>
      <c r="J176" s="180">
        <f>SUM(J177+J229+J294)</f>
        <v>0</v>
      </c>
      <c r="K176" s="139">
        <f>SUM(K177+K229+K294)</f>
        <v>0</v>
      </c>
      <c r="L176" s="138">
        <f>SUM(L177+L229+L294)</f>
        <v>0</v>
      </c>
    </row>
    <row r="177" spans="1:12" ht="34.5" customHeight="1" hidden="1" collapsed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0</v>
      </c>
      <c r="J177" s="160">
        <f>SUM(J178+J200+J207+J219+J223)</f>
        <v>0</v>
      </c>
      <c r="K177" s="160">
        <f>SUM(K178+K200+K207+K219+K223)</f>
        <v>0</v>
      </c>
      <c r="L177" s="160">
        <f>SUM(L178+L200+L207+L219+L223)</f>
        <v>0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0</v>
      </c>
      <c r="J178" s="180">
        <f>SUM(J179+J182+J187+J192+J197)</f>
        <v>0</v>
      </c>
      <c r="K178" s="139">
        <f>SUM(K179+K182+K187+K192+K197)</f>
        <v>0</v>
      </c>
      <c r="L178" s="138">
        <f>SUM(L179+L182+L187+L192+L197)</f>
        <v>0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0</v>
      </c>
      <c r="J182" s="182">
        <f>J183</f>
        <v>0</v>
      </c>
      <c r="K182" s="161">
        <f>K183</f>
        <v>0</v>
      </c>
      <c r="L182" s="160">
        <f>L183</f>
        <v>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0</v>
      </c>
      <c r="J183" s="180">
        <f>SUM(J184:J186)</f>
        <v>0</v>
      </c>
      <c r="K183" s="139">
        <f>SUM(K184:K186)</f>
        <v>0</v>
      </c>
      <c r="L183" s="138">
        <f>SUM(L184:L186)</f>
        <v>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26.25" customHeight="1" hidden="1" collapsed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0</v>
      </c>
      <c r="J186" s="155">
        <v>0</v>
      </c>
      <c r="K186" s="155">
        <v>0</v>
      </c>
      <c r="L186" s="201">
        <v>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0</v>
      </c>
      <c r="J187" s="180">
        <f>J188</f>
        <v>0</v>
      </c>
      <c r="K187" s="139">
        <f>K188</f>
        <v>0</v>
      </c>
      <c r="L187" s="138">
        <f>L188</f>
        <v>0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0</v>
      </c>
      <c r="J188" s="138">
        <f>SUM(J189:J191)</f>
        <v>0</v>
      </c>
      <c r="K188" s="138">
        <f>SUM(K189:K191)</f>
        <v>0</v>
      </c>
      <c r="L188" s="138">
        <f>SUM(L189:L191)</f>
        <v>0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.75" customHeight="1" hidden="1" collapsed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0</v>
      </c>
      <c r="J190" s="157">
        <v>0</v>
      </c>
      <c r="K190" s="157">
        <v>0</v>
      </c>
      <c r="L190" s="157">
        <v>0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8.75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7000</v>
      </c>
      <c r="J359" s="190">
        <f>SUM(J30+J176)</f>
        <v>5100</v>
      </c>
      <c r="K359" s="190">
        <f>SUM(K30+K176)</f>
        <v>4867.11</v>
      </c>
      <c r="L359" s="190">
        <f>SUM(L30+L176)</f>
        <v>4867.11</v>
      </c>
    </row>
    <row r="360" spans="7:12" ht="18.75" customHeight="1">
      <c r="G360" s="140"/>
      <c r="H360" s="129"/>
      <c r="I360" s="219"/>
      <c r="J360" s="220"/>
      <c r="K360" s="220"/>
      <c r="L360" s="220"/>
    </row>
    <row r="361" spans="4:12" ht="18.75" customHeight="1">
      <c r="D361" s="112"/>
      <c r="E361" s="112"/>
      <c r="F361" s="124"/>
      <c r="G361" s="112" t="s">
        <v>226</v>
      </c>
      <c r="H361" s="221"/>
      <c r="I361" s="222"/>
      <c r="J361" s="220"/>
      <c r="K361" s="112" t="s">
        <v>227</v>
      </c>
      <c r="L361" s="222"/>
    </row>
    <row r="362" spans="1:12" ht="18.75" customHeight="1">
      <c r="A362" s="223"/>
      <c r="B362" s="223"/>
      <c r="C362" s="223"/>
      <c r="D362" s="224" t="s">
        <v>228</v>
      </c>
      <c r="E362" s="95"/>
      <c r="F362" s="95"/>
      <c r="G362" s="221"/>
      <c r="H362" s="221"/>
      <c r="I362" s="225" t="s">
        <v>229</v>
      </c>
      <c r="K362" s="418" t="s">
        <v>230</v>
      </c>
      <c r="L362" s="418"/>
    </row>
    <row r="363" spans="9:12" ht="15.75" customHeight="1">
      <c r="I363" s="226"/>
      <c r="K363" s="226"/>
      <c r="L363" s="226"/>
    </row>
    <row r="364" spans="4:12" ht="15.75" customHeight="1">
      <c r="D364" s="112"/>
      <c r="E364" s="112"/>
      <c r="F364" s="124"/>
      <c r="G364" s="112" t="s">
        <v>231</v>
      </c>
      <c r="I364" s="226"/>
      <c r="K364" s="112" t="s">
        <v>232</v>
      </c>
      <c r="L364" s="227"/>
    </row>
    <row r="365" spans="4:12" ht="26.25" customHeight="1">
      <c r="D365" s="420" t="s">
        <v>233</v>
      </c>
      <c r="E365" s="421"/>
      <c r="F365" s="421"/>
      <c r="G365" s="421"/>
      <c r="H365" s="89"/>
      <c r="I365" s="228" t="s">
        <v>229</v>
      </c>
      <c r="K365" s="418" t="s">
        <v>230</v>
      </c>
      <c r="L365" s="418"/>
    </row>
  </sheetData>
  <sheetProtection/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rintOptions/>
  <pageMargins left="0.11811023622047245" right="0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65"/>
  <sheetViews>
    <sheetView zoomScalePageLayoutView="0" workbookViewId="0" topLeftCell="A1">
      <selection activeCell="R14" sqref="R14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4.28125" style="88" customWidth="1"/>
    <col min="8" max="8" width="4.7109375" style="88" customWidth="1"/>
    <col min="9" max="9" width="9.00390625" style="88" customWidth="1"/>
    <col min="10" max="10" width="11.7109375" style="88" customWidth="1"/>
    <col min="11" max="11" width="12.421875" style="88" customWidth="1"/>
    <col min="12" max="12" width="10.14062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8" t="s">
        <v>5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5.7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2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15" customHeight="1">
      <c r="B17" s="95"/>
      <c r="C17" s="95"/>
      <c r="D17" s="95"/>
      <c r="E17" s="438" t="s">
        <v>236</v>
      </c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 t="s">
        <v>237</v>
      </c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246</v>
      </c>
      <c r="H23" s="112"/>
      <c r="J23" s="113" t="s">
        <v>22</v>
      </c>
      <c r="K23" s="114" t="s">
        <v>239</v>
      </c>
      <c r="L23" s="108"/>
      <c r="M23" s="103"/>
    </row>
    <row r="24" spans="6:13" ht="12.75" customHeight="1">
      <c r="F24" s="88"/>
      <c r="G24" s="115" t="s">
        <v>23</v>
      </c>
      <c r="H24" s="116" t="s">
        <v>234</v>
      </c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 t="s">
        <v>240</v>
      </c>
      <c r="J25" s="120" t="s">
        <v>241</v>
      </c>
      <c r="K25" s="121" t="s">
        <v>242</v>
      </c>
      <c r="L25" s="121" t="s">
        <v>243</v>
      </c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 t="s">
        <v>235</v>
      </c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46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4.25" customHeight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1500</v>
      </c>
      <c r="J30" s="138">
        <f>SUM(J31+J42+J61+J82+J89+J109+J131+J150+J160)</f>
        <v>1500</v>
      </c>
      <c r="K30" s="139">
        <f>SUM(K31+K42+K61+K82+K89+K109+K131+K150+K160)</f>
        <v>1500</v>
      </c>
      <c r="L30" s="138">
        <f>SUM(L31+L42+L61+L82+L89+L109+L131+L150+L160)</f>
        <v>1500</v>
      </c>
    </row>
    <row r="31" spans="1:12" ht="16.5" customHeight="1" hidden="1" collapsed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0</v>
      </c>
      <c r="J31" s="138">
        <f>SUM(J32+J38)</f>
        <v>0</v>
      </c>
      <c r="K31" s="147">
        <f>SUM(K32+K38)</f>
        <v>0</v>
      </c>
      <c r="L31" s="148">
        <f>SUM(L32+L38)</f>
        <v>0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0</v>
      </c>
      <c r="J32" s="138">
        <f>SUM(J33)</f>
        <v>0</v>
      </c>
      <c r="K32" s="139">
        <f>SUM(K33)</f>
        <v>0</v>
      </c>
      <c r="L32" s="138">
        <f>SUM(L33)</f>
        <v>0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0</v>
      </c>
      <c r="J33" s="138">
        <f aca="true" t="shared" si="0" ref="J33:L34">SUM(J34)</f>
        <v>0</v>
      </c>
      <c r="K33" s="138">
        <f t="shared" si="0"/>
        <v>0</v>
      </c>
      <c r="L33" s="138">
        <f t="shared" si="0"/>
        <v>0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0</v>
      </c>
      <c r="J34" s="139">
        <f t="shared" si="0"/>
        <v>0</v>
      </c>
      <c r="K34" s="139">
        <f t="shared" si="0"/>
        <v>0</v>
      </c>
      <c r="L34" s="139">
        <f t="shared" si="0"/>
        <v>0</v>
      </c>
      <c r="Q34" s="153"/>
      <c r="R34" s="153"/>
    </row>
    <row r="35" spans="1:18" ht="14.25" customHeight="1" hidden="1" collapsed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0</v>
      </c>
      <c r="J35" s="156">
        <v>0</v>
      </c>
      <c r="K35" s="156">
        <v>0</v>
      </c>
      <c r="L35" s="156">
        <v>0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0</v>
      </c>
      <c r="J38" s="138">
        <f t="shared" si="1"/>
        <v>0</v>
      </c>
      <c r="K38" s="139">
        <f t="shared" si="1"/>
        <v>0</v>
      </c>
      <c r="L38" s="138">
        <f t="shared" si="1"/>
        <v>0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0</v>
      </c>
      <c r="J39" s="138">
        <f t="shared" si="1"/>
        <v>0</v>
      </c>
      <c r="K39" s="138">
        <f t="shared" si="1"/>
        <v>0</v>
      </c>
      <c r="L39" s="138">
        <f t="shared" si="1"/>
        <v>0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0</v>
      </c>
      <c r="J40" s="138">
        <f t="shared" si="1"/>
        <v>0</v>
      </c>
      <c r="K40" s="138">
        <f t="shared" si="1"/>
        <v>0</v>
      </c>
      <c r="L40" s="138">
        <f t="shared" si="1"/>
        <v>0</v>
      </c>
      <c r="Q40" s="153"/>
      <c r="R40" s="153"/>
    </row>
    <row r="41" spans="1:18" ht="14.25" customHeight="1" hidden="1" collapsed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0</v>
      </c>
      <c r="J41" s="156">
        <v>0</v>
      </c>
      <c r="K41" s="156">
        <v>0</v>
      </c>
      <c r="L41" s="156">
        <v>0</v>
      </c>
      <c r="Q41" s="153"/>
      <c r="R41" s="153"/>
    </row>
    <row r="42" spans="1:12" ht="26.25" customHeight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1500</v>
      </c>
      <c r="J42" s="161">
        <f t="shared" si="2"/>
        <v>1500</v>
      </c>
      <c r="K42" s="160">
        <f t="shared" si="2"/>
        <v>1500</v>
      </c>
      <c r="L42" s="160">
        <f t="shared" si="2"/>
        <v>1500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1500</v>
      </c>
      <c r="J43" s="139">
        <f t="shared" si="2"/>
        <v>1500</v>
      </c>
      <c r="K43" s="138">
        <f t="shared" si="2"/>
        <v>1500</v>
      </c>
      <c r="L43" s="139">
        <f t="shared" si="2"/>
        <v>1500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1500</v>
      </c>
      <c r="J44" s="139">
        <f t="shared" si="2"/>
        <v>1500</v>
      </c>
      <c r="K44" s="148">
        <f t="shared" si="2"/>
        <v>1500</v>
      </c>
      <c r="L44" s="148">
        <f t="shared" si="2"/>
        <v>1500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1500</v>
      </c>
      <c r="J45" s="167">
        <f>SUM(J46:J60)</f>
        <v>1500</v>
      </c>
      <c r="K45" s="168">
        <f>SUM(K46:K60)</f>
        <v>1500</v>
      </c>
      <c r="L45" s="168">
        <f>SUM(L46:L60)</f>
        <v>1500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26.25" customHeight="1" hidden="1" collapsed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0</v>
      </c>
      <c r="J48" s="156">
        <v>0</v>
      </c>
      <c r="K48" s="156">
        <v>0</v>
      </c>
      <c r="L48" s="156">
        <v>0</v>
      </c>
      <c r="Q48" s="153"/>
      <c r="R48" s="153"/>
    </row>
    <row r="49" spans="1:18" ht="27" customHeight="1" hidden="1" collapsed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0</v>
      </c>
      <c r="J49" s="156">
        <v>0</v>
      </c>
      <c r="K49" s="156">
        <v>0</v>
      </c>
      <c r="L49" s="156">
        <v>0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5" customHeight="1" hidden="1" collapsed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0</v>
      </c>
      <c r="J51" s="156">
        <v>0</v>
      </c>
      <c r="K51" s="156">
        <v>0</v>
      </c>
      <c r="L51" s="156">
        <v>0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7.75" customHeight="1" hidden="1" collapsed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0</v>
      </c>
      <c r="J54" s="156">
        <v>0</v>
      </c>
      <c r="K54" s="156">
        <v>0</v>
      </c>
      <c r="L54" s="156">
        <v>0</v>
      </c>
      <c r="Q54" s="153"/>
      <c r="R54" s="153"/>
    </row>
    <row r="55" spans="1:18" ht="15.75" customHeight="1" hidden="1" collapsed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0</v>
      </c>
      <c r="J55" s="156">
        <v>0</v>
      </c>
      <c r="K55" s="156">
        <v>0</v>
      </c>
      <c r="L55" s="156">
        <v>0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 hidden="1" collapsed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0</v>
      </c>
      <c r="J57" s="156">
        <v>0</v>
      </c>
      <c r="K57" s="156">
        <v>0</v>
      </c>
      <c r="L57" s="156">
        <v>0</v>
      </c>
      <c r="Q57" s="153"/>
      <c r="R57" s="153"/>
    </row>
    <row r="58" spans="1:18" ht="27.75" customHeight="1" hidden="1" collapsed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0</v>
      </c>
      <c r="J58" s="156">
        <v>0</v>
      </c>
      <c r="K58" s="156">
        <v>0</v>
      </c>
      <c r="L58" s="156">
        <v>0</v>
      </c>
      <c r="Q58" s="153"/>
      <c r="R58" s="153"/>
    </row>
    <row r="59" spans="1:18" ht="12" customHeight="1" hidden="1" collapsed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0</v>
      </c>
      <c r="J59" s="156">
        <v>0</v>
      </c>
      <c r="K59" s="156">
        <v>0</v>
      </c>
      <c r="L59" s="156">
        <v>0</v>
      </c>
      <c r="Q59" s="153"/>
      <c r="R59" s="153"/>
    </row>
    <row r="60" spans="1:18" ht="15" customHeight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1500</v>
      </c>
      <c r="J60" s="156">
        <v>1500</v>
      </c>
      <c r="K60" s="156">
        <v>1500</v>
      </c>
      <c r="L60" s="156">
        <v>1500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 hidden="1" collapsed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0</v>
      </c>
      <c r="J131" s="180">
        <f>SUM(J132+J137+J145)</f>
        <v>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0</v>
      </c>
      <c r="J145" s="180">
        <f t="shared" si="15"/>
        <v>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0</v>
      </c>
      <c r="J146" s="194">
        <f t="shared" si="15"/>
        <v>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0</v>
      </c>
      <c r="J147" s="180">
        <f>SUM(J148:J149)</f>
        <v>0</v>
      </c>
      <c r="K147" s="139">
        <f>SUM(K148:K149)</f>
        <v>0</v>
      </c>
      <c r="L147" s="138">
        <f>SUM(L148:L149)</f>
        <v>0</v>
      </c>
    </row>
    <row r="148" spans="1:12" ht="15" hidden="1" collapsed="1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0</v>
      </c>
      <c r="J148" s="195">
        <v>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76.5" customHeight="1" hidden="1" collapsed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0</v>
      </c>
      <c r="J176" s="180">
        <f>SUM(J177+J229+J294)</f>
        <v>0</v>
      </c>
      <c r="K176" s="139">
        <f>SUM(K177+K229+K294)</f>
        <v>0</v>
      </c>
      <c r="L176" s="138">
        <f>SUM(L177+L229+L294)</f>
        <v>0</v>
      </c>
    </row>
    <row r="177" spans="1:12" ht="34.5" customHeight="1" hidden="1" collapsed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0</v>
      </c>
      <c r="J177" s="160">
        <f>SUM(J178+J200+J207+J219+J223)</f>
        <v>0</v>
      </c>
      <c r="K177" s="160">
        <f>SUM(K178+K200+K207+K219+K223)</f>
        <v>0</v>
      </c>
      <c r="L177" s="160">
        <f>SUM(L178+L200+L207+L219+L223)</f>
        <v>0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0</v>
      </c>
      <c r="J178" s="180">
        <f>SUM(J179+J182+J187+J192+J197)</f>
        <v>0</v>
      </c>
      <c r="K178" s="139">
        <f>SUM(K179+K182+K187+K192+K197)</f>
        <v>0</v>
      </c>
      <c r="L178" s="138">
        <f>SUM(L179+L182+L187+L192+L197)</f>
        <v>0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0</v>
      </c>
      <c r="J182" s="182">
        <f>J183</f>
        <v>0</v>
      </c>
      <c r="K182" s="161">
        <f>K183</f>
        <v>0</v>
      </c>
      <c r="L182" s="160">
        <f>L183</f>
        <v>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0</v>
      </c>
      <c r="J183" s="180">
        <f>SUM(J184:J186)</f>
        <v>0</v>
      </c>
      <c r="K183" s="139">
        <f>SUM(K184:K186)</f>
        <v>0</v>
      </c>
      <c r="L183" s="138">
        <f>SUM(L184:L186)</f>
        <v>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26.25" customHeight="1" hidden="1" collapsed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0</v>
      </c>
      <c r="J186" s="155">
        <v>0</v>
      </c>
      <c r="K186" s="155">
        <v>0</v>
      </c>
      <c r="L186" s="201">
        <v>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0</v>
      </c>
      <c r="J187" s="180">
        <f>J188</f>
        <v>0</v>
      </c>
      <c r="K187" s="139">
        <f>K188</f>
        <v>0</v>
      </c>
      <c r="L187" s="138">
        <f>L188</f>
        <v>0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0</v>
      </c>
      <c r="J188" s="138">
        <f>SUM(J189:J191)</f>
        <v>0</v>
      </c>
      <c r="K188" s="138">
        <f>SUM(K189:K191)</f>
        <v>0</v>
      </c>
      <c r="L188" s="138">
        <f>SUM(L189:L191)</f>
        <v>0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.75" customHeight="1" hidden="1" collapsed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0</v>
      </c>
      <c r="J190" s="157">
        <v>0</v>
      </c>
      <c r="K190" s="157">
        <v>0</v>
      </c>
      <c r="L190" s="157">
        <v>0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8.75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1500</v>
      </c>
      <c r="J359" s="190">
        <f>SUM(J30+J176)</f>
        <v>1500</v>
      </c>
      <c r="K359" s="190">
        <f>SUM(K30+K176)</f>
        <v>1500</v>
      </c>
      <c r="L359" s="190">
        <f>SUM(L30+L176)</f>
        <v>1500</v>
      </c>
    </row>
    <row r="360" spans="7:12" ht="18.75" customHeight="1">
      <c r="G360" s="140"/>
      <c r="H360" s="129"/>
      <c r="I360" s="219"/>
      <c r="J360" s="220"/>
      <c r="K360" s="220"/>
      <c r="L360" s="220"/>
    </row>
    <row r="361" spans="4:12" ht="18.75" customHeight="1">
      <c r="D361" s="112"/>
      <c r="E361" s="112"/>
      <c r="F361" s="124"/>
      <c r="G361" s="112" t="s">
        <v>226</v>
      </c>
      <c r="H361" s="221"/>
      <c r="I361" s="222"/>
      <c r="J361" s="220"/>
      <c r="K361" s="112" t="s">
        <v>227</v>
      </c>
      <c r="L361" s="222"/>
    </row>
    <row r="362" spans="1:12" ht="18.75" customHeight="1">
      <c r="A362" s="223"/>
      <c r="B362" s="223"/>
      <c r="C362" s="223"/>
      <c r="D362" s="224" t="s">
        <v>228</v>
      </c>
      <c r="E362" s="95"/>
      <c r="F362" s="95"/>
      <c r="G362" s="221"/>
      <c r="H362" s="221"/>
      <c r="I362" s="225" t="s">
        <v>229</v>
      </c>
      <c r="K362" s="418" t="s">
        <v>230</v>
      </c>
      <c r="L362" s="418"/>
    </row>
    <row r="363" spans="9:12" ht="15.75" customHeight="1">
      <c r="I363" s="226"/>
      <c r="K363" s="226"/>
      <c r="L363" s="226"/>
    </row>
    <row r="364" spans="4:12" ht="15.75" customHeight="1">
      <c r="D364" s="112"/>
      <c r="E364" s="112"/>
      <c r="F364" s="124"/>
      <c r="G364" s="112" t="s">
        <v>231</v>
      </c>
      <c r="I364" s="226"/>
      <c r="K364" s="112" t="s">
        <v>232</v>
      </c>
      <c r="L364" s="227"/>
    </row>
    <row r="365" spans="4:12" ht="26.25" customHeight="1">
      <c r="D365" s="420" t="s">
        <v>233</v>
      </c>
      <c r="E365" s="421"/>
      <c r="F365" s="421"/>
      <c r="G365" s="421"/>
      <c r="H365" s="89"/>
      <c r="I365" s="228" t="s">
        <v>229</v>
      </c>
      <c r="K365" s="418" t="s">
        <v>230</v>
      </c>
      <c r="L365" s="418"/>
    </row>
  </sheetData>
  <sheetProtection/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65"/>
  <sheetViews>
    <sheetView zoomScalePageLayoutView="0" workbookViewId="0" topLeftCell="A10">
      <selection activeCell="C22" sqref="C21:I22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4.28125" style="88" customWidth="1"/>
    <col min="8" max="8" width="4.7109375" style="88" customWidth="1"/>
    <col min="9" max="9" width="9.00390625" style="88" customWidth="1"/>
    <col min="10" max="10" width="11.7109375" style="88" customWidth="1"/>
    <col min="11" max="11" width="12.421875" style="88" customWidth="1"/>
    <col min="12" max="12" width="10.14062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8" t="s">
        <v>5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5.7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2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15" customHeight="1">
      <c r="B17" s="95"/>
      <c r="C17" s="95"/>
      <c r="D17" s="95"/>
      <c r="E17" s="438" t="s">
        <v>236</v>
      </c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 t="s">
        <v>247</v>
      </c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248</v>
      </c>
      <c r="H23" s="112"/>
      <c r="J23" s="113" t="s">
        <v>22</v>
      </c>
      <c r="K23" s="114" t="s">
        <v>239</v>
      </c>
      <c r="L23" s="108"/>
      <c r="M23" s="103"/>
    </row>
    <row r="24" spans="6:13" ht="12.75" customHeight="1">
      <c r="F24" s="88"/>
      <c r="G24" s="115" t="s">
        <v>23</v>
      </c>
      <c r="H24" s="116" t="s">
        <v>234</v>
      </c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 t="s">
        <v>240</v>
      </c>
      <c r="J25" s="120" t="s">
        <v>249</v>
      </c>
      <c r="K25" s="121" t="s">
        <v>243</v>
      </c>
      <c r="L25" s="121" t="s">
        <v>250</v>
      </c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 t="s">
        <v>235</v>
      </c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46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4.25" customHeight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15000</v>
      </c>
      <c r="J30" s="138">
        <f>SUM(J31+J42+J61+J82+J89+J109+J131+J150+J160)</f>
        <v>15000</v>
      </c>
      <c r="K30" s="139">
        <f>SUM(K31+K42+K61+K82+K89+K109+K131+K150+K160)</f>
        <v>14976</v>
      </c>
      <c r="L30" s="138">
        <f>SUM(L31+L42+L61+L82+L89+L109+L131+L150+L160)</f>
        <v>14976</v>
      </c>
    </row>
    <row r="31" spans="1:12" ht="16.5" customHeight="1" hidden="1" collapsed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0</v>
      </c>
      <c r="J31" s="138">
        <f>SUM(J32+J38)</f>
        <v>0</v>
      </c>
      <c r="K31" s="147">
        <f>SUM(K32+K38)</f>
        <v>0</v>
      </c>
      <c r="L31" s="148">
        <f>SUM(L32+L38)</f>
        <v>0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0</v>
      </c>
      <c r="J32" s="138">
        <f>SUM(J33)</f>
        <v>0</v>
      </c>
      <c r="K32" s="139">
        <f>SUM(K33)</f>
        <v>0</v>
      </c>
      <c r="L32" s="138">
        <f>SUM(L33)</f>
        <v>0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0</v>
      </c>
      <c r="J33" s="138">
        <f aca="true" t="shared" si="0" ref="J33:L34">SUM(J34)</f>
        <v>0</v>
      </c>
      <c r="K33" s="138">
        <f t="shared" si="0"/>
        <v>0</v>
      </c>
      <c r="L33" s="138">
        <f t="shared" si="0"/>
        <v>0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0</v>
      </c>
      <c r="J34" s="139">
        <f t="shared" si="0"/>
        <v>0</v>
      </c>
      <c r="K34" s="139">
        <f t="shared" si="0"/>
        <v>0</v>
      </c>
      <c r="L34" s="139">
        <f t="shared" si="0"/>
        <v>0</v>
      </c>
      <c r="Q34" s="153"/>
      <c r="R34" s="153"/>
    </row>
    <row r="35" spans="1:18" ht="14.25" customHeight="1" hidden="1" collapsed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0</v>
      </c>
      <c r="J35" s="156">
        <v>0</v>
      </c>
      <c r="K35" s="156">
        <v>0</v>
      </c>
      <c r="L35" s="156">
        <v>0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0</v>
      </c>
      <c r="J38" s="138">
        <f t="shared" si="1"/>
        <v>0</v>
      </c>
      <c r="K38" s="139">
        <f t="shared" si="1"/>
        <v>0</v>
      </c>
      <c r="L38" s="138">
        <f t="shared" si="1"/>
        <v>0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0</v>
      </c>
      <c r="J39" s="138">
        <f t="shared" si="1"/>
        <v>0</v>
      </c>
      <c r="K39" s="138">
        <f t="shared" si="1"/>
        <v>0</v>
      </c>
      <c r="L39" s="138">
        <f t="shared" si="1"/>
        <v>0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0</v>
      </c>
      <c r="J40" s="138">
        <f t="shared" si="1"/>
        <v>0</v>
      </c>
      <c r="K40" s="138">
        <f t="shared" si="1"/>
        <v>0</v>
      </c>
      <c r="L40" s="138">
        <f t="shared" si="1"/>
        <v>0</v>
      </c>
      <c r="Q40" s="153"/>
      <c r="R40" s="153"/>
    </row>
    <row r="41" spans="1:18" ht="14.25" customHeight="1" hidden="1" collapsed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0</v>
      </c>
      <c r="J41" s="156">
        <v>0</v>
      </c>
      <c r="K41" s="156">
        <v>0</v>
      </c>
      <c r="L41" s="156">
        <v>0</v>
      </c>
      <c r="Q41" s="153"/>
      <c r="R41" s="153"/>
    </row>
    <row r="42" spans="1:12" ht="26.25" customHeight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15000</v>
      </c>
      <c r="J42" s="161">
        <f t="shared" si="2"/>
        <v>15000</v>
      </c>
      <c r="K42" s="160">
        <f t="shared" si="2"/>
        <v>14976</v>
      </c>
      <c r="L42" s="160">
        <f t="shared" si="2"/>
        <v>14976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15000</v>
      </c>
      <c r="J43" s="139">
        <f t="shared" si="2"/>
        <v>15000</v>
      </c>
      <c r="K43" s="138">
        <f t="shared" si="2"/>
        <v>14976</v>
      </c>
      <c r="L43" s="139">
        <f t="shared" si="2"/>
        <v>14976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15000</v>
      </c>
      <c r="J44" s="139">
        <f t="shared" si="2"/>
        <v>15000</v>
      </c>
      <c r="K44" s="148">
        <f t="shared" si="2"/>
        <v>14976</v>
      </c>
      <c r="L44" s="148">
        <f t="shared" si="2"/>
        <v>14976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15000</v>
      </c>
      <c r="J45" s="167">
        <f>SUM(J46:J60)</f>
        <v>15000</v>
      </c>
      <c r="K45" s="168">
        <f>SUM(K46:K60)</f>
        <v>14976</v>
      </c>
      <c r="L45" s="168">
        <f>SUM(L46:L60)</f>
        <v>14976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26.25" customHeight="1" hidden="1" collapsed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0</v>
      </c>
      <c r="J48" s="156">
        <v>0</v>
      </c>
      <c r="K48" s="156">
        <v>0</v>
      </c>
      <c r="L48" s="156">
        <v>0</v>
      </c>
      <c r="Q48" s="153"/>
      <c r="R48" s="153"/>
    </row>
    <row r="49" spans="1:18" ht="27" customHeight="1" hidden="1" collapsed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0</v>
      </c>
      <c r="J49" s="156">
        <v>0</v>
      </c>
      <c r="K49" s="156">
        <v>0</v>
      </c>
      <c r="L49" s="156">
        <v>0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5" customHeight="1" hidden="1" collapsed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0</v>
      </c>
      <c r="J51" s="156">
        <v>0</v>
      </c>
      <c r="K51" s="156">
        <v>0</v>
      </c>
      <c r="L51" s="156">
        <v>0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7.75" customHeight="1" hidden="1" collapsed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0</v>
      </c>
      <c r="J54" s="156">
        <v>0</v>
      </c>
      <c r="K54" s="156">
        <v>0</v>
      </c>
      <c r="L54" s="156">
        <v>0</v>
      </c>
      <c r="Q54" s="153"/>
      <c r="R54" s="153"/>
    </row>
    <row r="55" spans="1:18" ht="15.75" customHeight="1" hidden="1" collapsed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0</v>
      </c>
      <c r="J55" s="156">
        <v>0</v>
      </c>
      <c r="K55" s="156">
        <v>0</v>
      </c>
      <c r="L55" s="156">
        <v>0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 hidden="1" collapsed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0</v>
      </c>
      <c r="J57" s="156">
        <v>0</v>
      </c>
      <c r="K57" s="156">
        <v>0</v>
      </c>
      <c r="L57" s="156">
        <v>0</v>
      </c>
      <c r="Q57" s="153"/>
      <c r="R57" s="153"/>
    </row>
    <row r="58" spans="1:18" ht="27.75" customHeight="1" hidden="1" collapsed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0</v>
      </c>
      <c r="J58" s="156">
        <v>0</v>
      </c>
      <c r="K58" s="156">
        <v>0</v>
      </c>
      <c r="L58" s="156">
        <v>0</v>
      </c>
      <c r="Q58" s="153"/>
      <c r="R58" s="153"/>
    </row>
    <row r="59" spans="1:18" ht="12" customHeight="1" hidden="1" collapsed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0</v>
      </c>
      <c r="J59" s="156">
        <v>0</v>
      </c>
      <c r="K59" s="156">
        <v>0</v>
      </c>
      <c r="L59" s="156">
        <v>0</v>
      </c>
      <c r="Q59" s="153"/>
      <c r="R59" s="153"/>
    </row>
    <row r="60" spans="1:18" ht="15" customHeight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15000</v>
      </c>
      <c r="J60" s="156">
        <v>15000</v>
      </c>
      <c r="K60" s="156">
        <v>14976</v>
      </c>
      <c r="L60" s="156">
        <v>14976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 hidden="1" collapsed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0</v>
      </c>
      <c r="J131" s="180">
        <f>SUM(J132+J137+J145)</f>
        <v>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0</v>
      </c>
      <c r="J145" s="180">
        <f t="shared" si="15"/>
        <v>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0</v>
      </c>
      <c r="J146" s="194">
        <f t="shared" si="15"/>
        <v>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0</v>
      </c>
      <c r="J147" s="180">
        <f>SUM(J148:J149)</f>
        <v>0</v>
      </c>
      <c r="K147" s="139">
        <f>SUM(K148:K149)</f>
        <v>0</v>
      </c>
      <c r="L147" s="138">
        <f>SUM(L148:L149)</f>
        <v>0</v>
      </c>
    </row>
    <row r="148" spans="1:12" ht="15" hidden="1" collapsed="1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0</v>
      </c>
      <c r="J148" s="195">
        <v>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76.5" customHeight="1" hidden="1" collapsed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0</v>
      </c>
      <c r="J176" s="180">
        <f>SUM(J177+J229+J294)</f>
        <v>0</v>
      </c>
      <c r="K176" s="139">
        <f>SUM(K177+K229+K294)</f>
        <v>0</v>
      </c>
      <c r="L176" s="138">
        <f>SUM(L177+L229+L294)</f>
        <v>0</v>
      </c>
    </row>
    <row r="177" spans="1:12" ht="34.5" customHeight="1" hidden="1" collapsed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0</v>
      </c>
      <c r="J177" s="160">
        <f>SUM(J178+J200+J207+J219+J223)</f>
        <v>0</v>
      </c>
      <c r="K177" s="160">
        <f>SUM(K178+K200+K207+K219+K223)</f>
        <v>0</v>
      </c>
      <c r="L177" s="160">
        <f>SUM(L178+L200+L207+L219+L223)</f>
        <v>0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0</v>
      </c>
      <c r="J178" s="180">
        <f>SUM(J179+J182+J187+J192+J197)</f>
        <v>0</v>
      </c>
      <c r="K178" s="139">
        <f>SUM(K179+K182+K187+K192+K197)</f>
        <v>0</v>
      </c>
      <c r="L178" s="138">
        <f>SUM(L179+L182+L187+L192+L197)</f>
        <v>0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0</v>
      </c>
      <c r="J182" s="182">
        <f>J183</f>
        <v>0</v>
      </c>
      <c r="K182" s="161">
        <f>K183</f>
        <v>0</v>
      </c>
      <c r="L182" s="160">
        <f>L183</f>
        <v>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0</v>
      </c>
      <c r="J183" s="180">
        <f>SUM(J184:J186)</f>
        <v>0</v>
      </c>
      <c r="K183" s="139">
        <f>SUM(K184:K186)</f>
        <v>0</v>
      </c>
      <c r="L183" s="138">
        <f>SUM(L184:L186)</f>
        <v>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26.25" customHeight="1" hidden="1" collapsed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0</v>
      </c>
      <c r="J186" s="155">
        <v>0</v>
      </c>
      <c r="K186" s="155">
        <v>0</v>
      </c>
      <c r="L186" s="201">
        <v>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0</v>
      </c>
      <c r="J187" s="180">
        <f>J188</f>
        <v>0</v>
      </c>
      <c r="K187" s="139">
        <f>K188</f>
        <v>0</v>
      </c>
      <c r="L187" s="138">
        <f>L188</f>
        <v>0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0</v>
      </c>
      <c r="J188" s="138">
        <f>SUM(J189:J191)</f>
        <v>0</v>
      </c>
      <c r="K188" s="138">
        <f>SUM(K189:K191)</f>
        <v>0</v>
      </c>
      <c r="L188" s="138">
        <f>SUM(L189:L191)</f>
        <v>0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.75" customHeight="1" hidden="1" collapsed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0</v>
      </c>
      <c r="J190" s="157">
        <v>0</v>
      </c>
      <c r="K190" s="157">
        <v>0</v>
      </c>
      <c r="L190" s="157">
        <v>0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8.75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15000</v>
      </c>
      <c r="J359" s="190">
        <f>SUM(J30+J176)</f>
        <v>15000</v>
      </c>
      <c r="K359" s="190">
        <f>SUM(K30+K176)</f>
        <v>14976</v>
      </c>
      <c r="L359" s="190">
        <f>SUM(L30+L176)</f>
        <v>14976</v>
      </c>
    </row>
    <row r="360" spans="7:12" ht="18.75" customHeight="1">
      <c r="G360" s="140"/>
      <c r="H360" s="129"/>
      <c r="I360" s="219"/>
      <c r="J360" s="220"/>
      <c r="K360" s="220"/>
      <c r="L360" s="220"/>
    </row>
    <row r="361" spans="4:12" ht="18.75" customHeight="1">
      <c r="D361" s="112"/>
      <c r="E361" s="112"/>
      <c r="F361" s="124"/>
      <c r="G361" s="112" t="s">
        <v>226</v>
      </c>
      <c r="H361" s="221"/>
      <c r="I361" s="222"/>
      <c r="J361" s="220"/>
      <c r="K361" s="112" t="s">
        <v>227</v>
      </c>
      <c r="L361" s="222"/>
    </row>
    <row r="362" spans="1:12" ht="18.75" customHeight="1">
      <c r="A362" s="223"/>
      <c r="B362" s="223"/>
      <c r="C362" s="223"/>
      <c r="D362" s="224" t="s">
        <v>228</v>
      </c>
      <c r="E362" s="95"/>
      <c r="F362" s="95"/>
      <c r="G362" s="221"/>
      <c r="H362" s="221"/>
      <c r="I362" s="225" t="s">
        <v>229</v>
      </c>
      <c r="K362" s="418" t="s">
        <v>230</v>
      </c>
      <c r="L362" s="418"/>
    </row>
    <row r="363" spans="9:12" ht="15.75" customHeight="1">
      <c r="I363" s="226"/>
      <c r="K363" s="226"/>
      <c r="L363" s="226"/>
    </row>
    <row r="364" spans="4:12" ht="15.75" customHeight="1">
      <c r="D364" s="112"/>
      <c r="E364" s="112"/>
      <c r="F364" s="124"/>
      <c r="G364" s="112" t="s">
        <v>231</v>
      </c>
      <c r="I364" s="226"/>
      <c r="K364" s="112" t="s">
        <v>232</v>
      </c>
      <c r="L364" s="227"/>
    </row>
    <row r="365" spans="4:12" ht="26.25" customHeight="1">
      <c r="D365" s="420" t="s">
        <v>233</v>
      </c>
      <c r="E365" s="421"/>
      <c r="F365" s="421"/>
      <c r="G365" s="421"/>
      <c r="H365" s="89"/>
      <c r="I365" s="228" t="s">
        <v>229</v>
      </c>
      <c r="K365" s="418" t="s">
        <v>230</v>
      </c>
      <c r="L365" s="418"/>
    </row>
  </sheetData>
  <sheetProtection/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rintOptions/>
  <pageMargins left="0.5118110236220472" right="0" top="0.7480314960629921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65"/>
  <sheetViews>
    <sheetView zoomScalePageLayoutView="0" workbookViewId="0" topLeftCell="A1">
      <selection activeCell="G359" sqref="G359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4.28125" style="88" customWidth="1"/>
    <col min="8" max="8" width="4.7109375" style="88" customWidth="1"/>
    <col min="9" max="9" width="9.00390625" style="88" customWidth="1"/>
    <col min="10" max="10" width="11.7109375" style="88" customWidth="1"/>
    <col min="11" max="11" width="12.421875" style="88" customWidth="1"/>
    <col min="12" max="12" width="10.14062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8" t="s">
        <v>5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5.7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8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15" customHeight="1">
      <c r="B17" s="95"/>
      <c r="C17" s="95"/>
      <c r="D17" s="95"/>
      <c r="E17" s="438" t="s">
        <v>236</v>
      </c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 t="s">
        <v>247</v>
      </c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251</v>
      </c>
      <c r="H23" s="112"/>
      <c r="J23" s="113" t="s">
        <v>22</v>
      </c>
      <c r="K23" s="114" t="s">
        <v>239</v>
      </c>
      <c r="L23" s="108"/>
      <c r="M23" s="103"/>
    </row>
    <row r="24" spans="6:13" ht="12.75" customHeight="1">
      <c r="F24" s="88"/>
      <c r="G24" s="115" t="s">
        <v>23</v>
      </c>
      <c r="H24" s="116" t="s">
        <v>234</v>
      </c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 t="s">
        <v>240</v>
      </c>
      <c r="J25" s="120" t="s">
        <v>249</v>
      </c>
      <c r="K25" s="121" t="s">
        <v>243</v>
      </c>
      <c r="L25" s="121" t="s">
        <v>250</v>
      </c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 t="s">
        <v>235</v>
      </c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46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4.25" customHeight="1" hidden="1" collapsed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0</v>
      </c>
      <c r="J30" s="138">
        <f>SUM(J31+J42+J61+J82+J89+J109+J131+J150+J160)</f>
        <v>0</v>
      </c>
      <c r="K30" s="139">
        <f>SUM(K31+K42+K61+K82+K89+K109+K131+K150+K160)</f>
        <v>0</v>
      </c>
      <c r="L30" s="138">
        <f>SUM(L31+L42+L61+L82+L89+L109+L131+L150+L160)</f>
        <v>0</v>
      </c>
    </row>
    <row r="31" spans="1:12" ht="16.5" customHeight="1" hidden="1" collapsed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0</v>
      </c>
      <c r="J31" s="138">
        <f>SUM(J32+J38)</f>
        <v>0</v>
      </c>
      <c r="K31" s="147">
        <f>SUM(K32+K38)</f>
        <v>0</v>
      </c>
      <c r="L31" s="148">
        <f>SUM(L32+L38)</f>
        <v>0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0</v>
      </c>
      <c r="J32" s="138">
        <f>SUM(J33)</f>
        <v>0</v>
      </c>
      <c r="K32" s="139">
        <f>SUM(K33)</f>
        <v>0</v>
      </c>
      <c r="L32" s="138">
        <f>SUM(L33)</f>
        <v>0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0</v>
      </c>
      <c r="J33" s="138">
        <f aca="true" t="shared" si="0" ref="J33:L34">SUM(J34)</f>
        <v>0</v>
      </c>
      <c r="K33" s="138">
        <f t="shared" si="0"/>
        <v>0</v>
      </c>
      <c r="L33" s="138">
        <f t="shared" si="0"/>
        <v>0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0</v>
      </c>
      <c r="J34" s="139">
        <f t="shared" si="0"/>
        <v>0</v>
      </c>
      <c r="K34" s="139">
        <f t="shared" si="0"/>
        <v>0</v>
      </c>
      <c r="L34" s="139">
        <f t="shared" si="0"/>
        <v>0</v>
      </c>
      <c r="Q34" s="153"/>
      <c r="R34" s="153"/>
    </row>
    <row r="35" spans="1:18" ht="14.25" customHeight="1" hidden="1" collapsed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0</v>
      </c>
      <c r="J35" s="156">
        <v>0</v>
      </c>
      <c r="K35" s="156">
        <v>0</v>
      </c>
      <c r="L35" s="156">
        <v>0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0</v>
      </c>
      <c r="J38" s="138">
        <f t="shared" si="1"/>
        <v>0</v>
      </c>
      <c r="K38" s="139">
        <f t="shared" si="1"/>
        <v>0</v>
      </c>
      <c r="L38" s="138">
        <f t="shared" si="1"/>
        <v>0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0</v>
      </c>
      <c r="J39" s="138">
        <f t="shared" si="1"/>
        <v>0</v>
      </c>
      <c r="K39" s="138">
        <f t="shared" si="1"/>
        <v>0</v>
      </c>
      <c r="L39" s="138">
        <f t="shared" si="1"/>
        <v>0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0</v>
      </c>
      <c r="J40" s="138">
        <f t="shared" si="1"/>
        <v>0</v>
      </c>
      <c r="K40" s="138">
        <f t="shared" si="1"/>
        <v>0</v>
      </c>
      <c r="L40" s="138">
        <f t="shared" si="1"/>
        <v>0</v>
      </c>
      <c r="Q40" s="153"/>
      <c r="R40" s="153"/>
    </row>
    <row r="41" spans="1:18" ht="14.25" customHeight="1" hidden="1" collapsed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0</v>
      </c>
      <c r="J41" s="156">
        <v>0</v>
      </c>
      <c r="K41" s="156">
        <v>0</v>
      </c>
      <c r="L41" s="156">
        <v>0</v>
      </c>
      <c r="Q41" s="153"/>
      <c r="R41" s="153"/>
    </row>
    <row r="42" spans="1:12" ht="26.25" customHeight="1" hidden="1" collapsed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0</v>
      </c>
      <c r="J42" s="161">
        <f t="shared" si="2"/>
        <v>0</v>
      </c>
      <c r="K42" s="160">
        <f t="shared" si="2"/>
        <v>0</v>
      </c>
      <c r="L42" s="160">
        <f t="shared" si="2"/>
        <v>0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0</v>
      </c>
      <c r="J43" s="139">
        <f t="shared" si="2"/>
        <v>0</v>
      </c>
      <c r="K43" s="138">
        <f t="shared" si="2"/>
        <v>0</v>
      </c>
      <c r="L43" s="139">
        <f t="shared" si="2"/>
        <v>0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0</v>
      </c>
      <c r="J44" s="139">
        <f t="shared" si="2"/>
        <v>0</v>
      </c>
      <c r="K44" s="148">
        <f t="shared" si="2"/>
        <v>0</v>
      </c>
      <c r="L44" s="148">
        <f t="shared" si="2"/>
        <v>0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0</v>
      </c>
      <c r="J45" s="167">
        <f>SUM(J46:J60)</f>
        <v>0</v>
      </c>
      <c r="K45" s="168">
        <f>SUM(K46:K60)</f>
        <v>0</v>
      </c>
      <c r="L45" s="168">
        <f>SUM(L46:L60)</f>
        <v>0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26.25" customHeight="1" hidden="1" collapsed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0</v>
      </c>
      <c r="J48" s="156">
        <v>0</v>
      </c>
      <c r="K48" s="156">
        <v>0</v>
      </c>
      <c r="L48" s="156">
        <v>0</v>
      </c>
      <c r="Q48" s="153"/>
      <c r="R48" s="153"/>
    </row>
    <row r="49" spans="1:18" ht="27" customHeight="1" hidden="1" collapsed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0</v>
      </c>
      <c r="J49" s="156">
        <v>0</v>
      </c>
      <c r="K49" s="156">
        <v>0</v>
      </c>
      <c r="L49" s="156">
        <v>0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5" customHeight="1" hidden="1" collapsed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0</v>
      </c>
      <c r="J51" s="156">
        <v>0</v>
      </c>
      <c r="K51" s="156">
        <v>0</v>
      </c>
      <c r="L51" s="156">
        <v>0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7.75" customHeight="1" hidden="1" collapsed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0</v>
      </c>
      <c r="J54" s="156">
        <v>0</v>
      </c>
      <c r="K54" s="156">
        <v>0</v>
      </c>
      <c r="L54" s="156">
        <v>0</v>
      </c>
      <c r="Q54" s="153"/>
      <c r="R54" s="153"/>
    </row>
    <row r="55" spans="1:18" ht="15.75" customHeight="1" hidden="1" collapsed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0</v>
      </c>
      <c r="J55" s="156">
        <v>0</v>
      </c>
      <c r="K55" s="156">
        <v>0</v>
      </c>
      <c r="L55" s="156">
        <v>0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 hidden="1" collapsed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0</v>
      </c>
      <c r="J57" s="156">
        <v>0</v>
      </c>
      <c r="K57" s="156">
        <v>0</v>
      </c>
      <c r="L57" s="156">
        <v>0</v>
      </c>
      <c r="Q57" s="153"/>
      <c r="R57" s="153"/>
    </row>
    <row r="58" spans="1:18" ht="27.75" customHeight="1" hidden="1" collapsed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0</v>
      </c>
      <c r="J58" s="156">
        <v>0</v>
      </c>
      <c r="K58" s="156">
        <v>0</v>
      </c>
      <c r="L58" s="156">
        <v>0</v>
      </c>
      <c r="Q58" s="153"/>
      <c r="R58" s="153"/>
    </row>
    <row r="59" spans="1:18" ht="12" customHeight="1" hidden="1" collapsed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0</v>
      </c>
      <c r="J59" s="156">
        <v>0</v>
      </c>
      <c r="K59" s="156">
        <v>0</v>
      </c>
      <c r="L59" s="156">
        <v>0</v>
      </c>
      <c r="Q59" s="153"/>
      <c r="R59" s="153"/>
    </row>
    <row r="60" spans="1:18" ht="15" customHeight="1" hidden="1" collapsed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0</v>
      </c>
      <c r="J60" s="156">
        <v>0</v>
      </c>
      <c r="K60" s="156">
        <v>0</v>
      </c>
      <c r="L60" s="156">
        <v>0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 hidden="1" collapsed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0</v>
      </c>
      <c r="J131" s="180">
        <f>SUM(J132+J137+J145)</f>
        <v>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0</v>
      </c>
      <c r="J145" s="180">
        <f t="shared" si="15"/>
        <v>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0</v>
      </c>
      <c r="J146" s="194">
        <f t="shared" si="15"/>
        <v>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0</v>
      </c>
      <c r="J147" s="180">
        <f>SUM(J148:J149)</f>
        <v>0</v>
      </c>
      <c r="K147" s="139">
        <f>SUM(K148:K149)</f>
        <v>0</v>
      </c>
      <c r="L147" s="138">
        <f>SUM(L148:L149)</f>
        <v>0</v>
      </c>
    </row>
    <row r="148" spans="1:12" ht="15" hidden="1" collapsed="1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0</v>
      </c>
      <c r="J148" s="195">
        <v>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76.5" customHeight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7300</v>
      </c>
      <c r="J176" s="180">
        <f>SUM(J177+J229+J294)</f>
        <v>7300</v>
      </c>
      <c r="K176" s="139">
        <f>SUM(K177+K229+K294)</f>
        <v>7260</v>
      </c>
      <c r="L176" s="138">
        <f>SUM(L177+L229+L294)</f>
        <v>7260</v>
      </c>
    </row>
    <row r="177" spans="1:12" ht="34.5" customHeight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7300</v>
      </c>
      <c r="J177" s="160">
        <f>SUM(J178+J200+J207+J219+J223)</f>
        <v>7300</v>
      </c>
      <c r="K177" s="160">
        <f>SUM(K178+K200+K207+K219+K223)</f>
        <v>7260</v>
      </c>
      <c r="L177" s="160">
        <f>SUM(L178+L200+L207+L219+L223)</f>
        <v>7260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7300</v>
      </c>
      <c r="J178" s="180">
        <f>SUM(J179+J182+J187+J192+J197)</f>
        <v>7300</v>
      </c>
      <c r="K178" s="139">
        <f>SUM(K179+K182+K187+K192+K197)</f>
        <v>7260</v>
      </c>
      <c r="L178" s="138">
        <f>SUM(L179+L182+L187+L192+L197)</f>
        <v>7260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7300</v>
      </c>
      <c r="J182" s="182">
        <f>J183</f>
        <v>7300</v>
      </c>
      <c r="K182" s="161">
        <f>K183</f>
        <v>7260</v>
      </c>
      <c r="L182" s="160">
        <f>L183</f>
        <v>7260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7300</v>
      </c>
      <c r="J183" s="180">
        <f>SUM(J184:J186)</f>
        <v>7300</v>
      </c>
      <c r="K183" s="139">
        <f>SUM(K184:K186)</f>
        <v>7260</v>
      </c>
      <c r="L183" s="138">
        <f>SUM(L184:L186)</f>
        <v>7260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26.25" customHeight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7300</v>
      </c>
      <c r="J186" s="155">
        <v>7300</v>
      </c>
      <c r="K186" s="155">
        <v>7260</v>
      </c>
      <c r="L186" s="201">
        <v>7260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0</v>
      </c>
      <c r="J187" s="180">
        <f>J188</f>
        <v>0</v>
      </c>
      <c r="K187" s="139">
        <f>K188</f>
        <v>0</v>
      </c>
      <c r="L187" s="138">
        <f>L188</f>
        <v>0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0</v>
      </c>
      <c r="J188" s="138">
        <f>SUM(J189:J191)</f>
        <v>0</v>
      </c>
      <c r="K188" s="138">
        <f>SUM(K189:K191)</f>
        <v>0</v>
      </c>
      <c r="L188" s="138">
        <f>SUM(L189:L191)</f>
        <v>0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.75" customHeight="1" hidden="1" collapsed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0</v>
      </c>
      <c r="J190" s="157">
        <v>0</v>
      </c>
      <c r="K190" s="157">
        <v>0</v>
      </c>
      <c r="L190" s="157">
        <v>0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8.75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7300</v>
      </c>
      <c r="J359" s="190">
        <f>SUM(J30+J176)</f>
        <v>7300</v>
      </c>
      <c r="K359" s="190">
        <f>SUM(K30+K176)</f>
        <v>7260</v>
      </c>
      <c r="L359" s="190">
        <f>SUM(L30+L176)</f>
        <v>7260</v>
      </c>
    </row>
    <row r="360" spans="7:12" ht="18.75" customHeight="1">
      <c r="G360" s="140"/>
      <c r="H360" s="129"/>
      <c r="I360" s="219"/>
      <c r="J360" s="220"/>
      <c r="K360" s="220"/>
      <c r="L360" s="220"/>
    </row>
    <row r="361" spans="4:12" ht="18.75" customHeight="1">
      <c r="D361" s="112"/>
      <c r="E361" s="112"/>
      <c r="F361" s="124"/>
      <c r="G361" s="112" t="s">
        <v>226</v>
      </c>
      <c r="H361" s="221"/>
      <c r="I361" s="222"/>
      <c r="J361" s="220"/>
      <c r="K361" s="112" t="s">
        <v>227</v>
      </c>
      <c r="L361" s="222"/>
    </row>
    <row r="362" spans="1:12" ht="18.75" customHeight="1">
      <c r="A362" s="223"/>
      <c r="B362" s="223"/>
      <c r="C362" s="223"/>
      <c r="D362" s="224" t="s">
        <v>228</v>
      </c>
      <c r="E362" s="95"/>
      <c r="F362" s="95"/>
      <c r="G362" s="221"/>
      <c r="H362" s="221"/>
      <c r="I362" s="225" t="s">
        <v>229</v>
      </c>
      <c r="K362" s="418" t="s">
        <v>230</v>
      </c>
      <c r="L362" s="418"/>
    </row>
    <row r="363" spans="9:12" ht="15.75" customHeight="1">
      <c r="I363" s="226"/>
      <c r="K363" s="226"/>
      <c r="L363" s="226"/>
    </row>
    <row r="364" spans="4:12" ht="15.75" customHeight="1">
      <c r="D364" s="112"/>
      <c r="E364" s="112"/>
      <c r="F364" s="124"/>
      <c r="G364" s="112" t="s">
        <v>231</v>
      </c>
      <c r="I364" s="226"/>
      <c r="K364" s="112" t="s">
        <v>232</v>
      </c>
      <c r="L364" s="227"/>
    </row>
    <row r="365" spans="4:12" ht="26.25" customHeight="1">
      <c r="D365" s="420" t="s">
        <v>233</v>
      </c>
      <c r="E365" s="421"/>
      <c r="F365" s="421"/>
      <c r="G365" s="421"/>
      <c r="H365" s="89"/>
      <c r="I365" s="228" t="s">
        <v>229</v>
      </c>
      <c r="K365" s="418" t="s">
        <v>230</v>
      </c>
      <c r="L365" s="418"/>
    </row>
  </sheetData>
  <sheetProtection/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rintOptions/>
  <pageMargins left="0.31496062992125984" right="0" top="0.7480314960629921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65"/>
  <sheetViews>
    <sheetView zoomScalePageLayoutView="0" workbookViewId="0" topLeftCell="A7">
      <selection activeCell="C22" sqref="C22:I22"/>
    </sheetView>
  </sheetViews>
  <sheetFormatPr defaultColWidth="9.140625" defaultRowHeight="15"/>
  <cols>
    <col min="1" max="4" width="2.00390625" style="88" customWidth="1"/>
    <col min="5" max="5" width="2.140625" style="88" customWidth="1"/>
    <col min="6" max="6" width="3.57421875" style="89" customWidth="1"/>
    <col min="7" max="7" width="34.28125" style="88" customWidth="1"/>
    <col min="8" max="8" width="4.7109375" style="88" customWidth="1"/>
    <col min="9" max="9" width="9.00390625" style="88" customWidth="1"/>
    <col min="10" max="10" width="11.7109375" style="88" customWidth="1"/>
    <col min="11" max="11" width="12.421875" style="88" customWidth="1"/>
    <col min="12" max="12" width="10.140625" style="88" customWidth="1"/>
    <col min="13" max="13" width="0.13671875" style="88" hidden="1" customWidth="1"/>
    <col min="14" max="14" width="6.140625" style="88" hidden="1" customWidth="1"/>
    <col min="15" max="15" width="8.8515625" style="88" hidden="1" customWidth="1"/>
    <col min="16" max="16" width="9.140625" style="88" hidden="1" customWidth="1"/>
    <col min="17" max="17" width="11.28125" style="88" customWidth="1"/>
    <col min="18" max="18" width="34.421875" style="88" customWidth="1"/>
    <col min="19" max="19" width="9.140625" style="88" customWidth="1"/>
    <col min="20" max="16384" width="9.140625" style="95" customWidth="1"/>
  </cols>
  <sheetData>
    <row r="1" spans="7:36" ht="15" customHeight="1">
      <c r="G1" s="90"/>
      <c r="H1" s="91"/>
      <c r="I1" s="92"/>
      <c r="J1" s="93" t="s">
        <v>0</v>
      </c>
      <c r="K1" s="93"/>
      <c r="L1" s="93"/>
      <c r="M1" s="94"/>
      <c r="N1" s="93"/>
      <c r="O1" s="93"/>
      <c r="P1" s="93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8:36" ht="14.25" customHeight="1">
      <c r="H2" s="91"/>
      <c r="I2" s="95"/>
      <c r="J2" s="93" t="s">
        <v>1</v>
      </c>
      <c r="K2" s="93"/>
      <c r="L2" s="93"/>
      <c r="M2" s="94"/>
      <c r="N2" s="93"/>
      <c r="O2" s="93"/>
      <c r="P2" s="93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8:36" ht="13.5" customHeight="1">
      <c r="H3" s="96"/>
      <c r="I3" s="91"/>
      <c r="J3" s="93" t="s">
        <v>2</v>
      </c>
      <c r="K3" s="93"/>
      <c r="L3" s="93"/>
      <c r="M3" s="94"/>
      <c r="N3" s="93"/>
      <c r="O3" s="93"/>
      <c r="P3" s="93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7:36" ht="14.25" customHeight="1">
      <c r="G4" s="97" t="s">
        <v>3</v>
      </c>
      <c r="H4" s="91"/>
      <c r="I4" s="95"/>
      <c r="J4" s="93" t="s">
        <v>4</v>
      </c>
      <c r="K4" s="93"/>
      <c r="L4" s="93"/>
      <c r="M4" s="94"/>
      <c r="N4" s="93"/>
      <c r="O4" s="93"/>
      <c r="P4" s="9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8:36" ht="12" customHeight="1">
      <c r="H5" s="91"/>
      <c r="I5" s="95"/>
      <c r="J5" s="98" t="s">
        <v>5</v>
      </c>
      <c r="K5" s="93"/>
      <c r="L5" s="93"/>
      <c r="M5" s="94"/>
      <c r="N5" s="93"/>
      <c r="O5" s="93"/>
      <c r="P5" s="93"/>
      <c r="Q5" s="93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7:36" ht="25.5" customHeight="1">
      <c r="G6" s="95" t="s">
        <v>6</v>
      </c>
      <c r="H6" s="93"/>
      <c r="I6" s="93"/>
      <c r="J6" s="99"/>
      <c r="K6" s="99"/>
      <c r="L6" s="100"/>
      <c r="M6" s="9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8.75" customHeight="1">
      <c r="A7" s="442" t="s">
        <v>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9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4.25" customHeight="1">
      <c r="A8" s="101"/>
      <c r="B8" s="93"/>
      <c r="C8" s="93"/>
      <c r="D8" s="93"/>
      <c r="E8" s="93"/>
      <c r="F8" s="93"/>
      <c r="G8" s="443" t="s">
        <v>8</v>
      </c>
      <c r="H8" s="443"/>
      <c r="I8" s="443"/>
      <c r="J8" s="443"/>
      <c r="K8" s="443"/>
      <c r="L8" s="93"/>
      <c r="M8" s="9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16.5" customHeight="1">
      <c r="A9" s="444" t="s">
        <v>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9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7:36" ht="15.75" customHeight="1">
      <c r="G10" s="436" t="s">
        <v>10</v>
      </c>
      <c r="H10" s="436"/>
      <c r="I10" s="436"/>
      <c r="J10" s="436"/>
      <c r="K10" s="436"/>
      <c r="M10" s="9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7:36" ht="12" customHeight="1">
      <c r="G11" s="445" t="s">
        <v>11</v>
      </c>
      <c r="H11" s="445"/>
      <c r="I11" s="445"/>
      <c r="J11" s="445"/>
      <c r="K11" s="445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20:36" ht="9" customHeight="1"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6.5" customHeight="1">
      <c r="B13" s="444" t="s">
        <v>12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0:36" ht="12" customHeight="1"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7:11" ht="12.75" customHeight="1">
      <c r="G15" s="436" t="s">
        <v>13</v>
      </c>
      <c r="H15" s="436"/>
      <c r="I15" s="436"/>
      <c r="J15" s="436"/>
      <c r="K15" s="436"/>
    </row>
    <row r="16" spans="7:11" ht="11.25" customHeight="1">
      <c r="G16" s="437" t="s">
        <v>14</v>
      </c>
      <c r="H16" s="437"/>
      <c r="I16" s="437"/>
      <c r="J16" s="437"/>
      <c r="K16" s="437"/>
    </row>
    <row r="17" spans="2:12" ht="15" customHeight="1">
      <c r="B17" s="95"/>
      <c r="C17" s="95"/>
      <c r="D17" s="95"/>
      <c r="E17" s="438" t="s">
        <v>236</v>
      </c>
      <c r="F17" s="438"/>
      <c r="G17" s="438"/>
      <c r="H17" s="438"/>
      <c r="I17" s="438"/>
      <c r="J17" s="438"/>
      <c r="K17" s="438"/>
      <c r="L17" s="95"/>
    </row>
    <row r="18" spans="1:13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03"/>
    </row>
    <row r="19" spans="6:13" ht="12" customHeight="1">
      <c r="F19" s="88"/>
      <c r="J19" s="104"/>
      <c r="K19" s="105"/>
      <c r="L19" s="106" t="s">
        <v>16</v>
      </c>
      <c r="M19" s="103"/>
    </row>
    <row r="20" spans="6:13" ht="11.25" customHeight="1">
      <c r="F20" s="88"/>
      <c r="J20" s="107" t="s">
        <v>17</v>
      </c>
      <c r="K20" s="96"/>
      <c r="L20" s="108"/>
      <c r="M20" s="103"/>
    </row>
    <row r="21" spans="5:13" ht="12" customHeight="1">
      <c r="E21" s="93"/>
      <c r="F21" s="102"/>
      <c r="I21" s="109"/>
      <c r="J21" s="109"/>
      <c r="K21" s="110" t="s">
        <v>18</v>
      </c>
      <c r="L21" s="108"/>
      <c r="M21" s="103"/>
    </row>
    <row r="22" spans="3:13" ht="12.75" customHeight="1">
      <c r="C22" s="440" t="s">
        <v>237</v>
      </c>
      <c r="D22" s="441"/>
      <c r="E22" s="441"/>
      <c r="F22" s="441"/>
      <c r="G22" s="441"/>
      <c r="H22" s="441"/>
      <c r="I22" s="441"/>
      <c r="K22" s="110" t="s">
        <v>19</v>
      </c>
      <c r="L22" s="111" t="s">
        <v>20</v>
      </c>
      <c r="M22" s="103"/>
    </row>
    <row r="23" spans="6:13" ht="12" customHeight="1">
      <c r="F23" s="88"/>
      <c r="G23" s="102" t="s">
        <v>238</v>
      </c>
      <c r="H23" s="112"/>
      <c r="J23" s="113" t="s">
        <v>22</v>
      </c>
      <c r="K23" s="114" t="s">
        <v>239</v>
      </c>
      <c r="L23" s="108"/>
      <c r="M23" s="103"/>
    </row>
    <row r="24" spans="6:13" ht="12.75" customHeight="1">
      <c r="F24" s="88"/>
      <c r="G24" s="115" t="s">
        <v>23</v>
      </c>
      <c r="H24" s="116" t="s">
        <v>252</v>
      </c>
      <c r="I24" s="117"/>
      <c r="J24" s="118"/>
      <c r="K24" s="108"/>
      <c r="L24" s="108"/>
      <c r="M24" s="103"/>
    </row>
    <row r="25" spans="6:13" ht="13.5" customHeight="1">
      <c r="F25" s="88"/>
      <c r="G25" s="419" t="s">
        <v>24</v>
      </c>
      <c r="H25" s="419"/>
      <c r="I25" s="119" t="s">
        <v>240</v>
      </c>
      <c r="J25" s="120" t="s">
        <v>241</v>
      </c>
      <c r="K25" s="121" t="s">
        <v>242</v>
      </c>
      <c r="L25" s="121" t="s">
        <v>243</v>
      </c>
      <c r="M25" s="103"/>
    </row>
    <row r="26" spans="1:13" ht="14.25" customHeight="1">
      <c r="A26" s="122"/>
      <c r="B26" s="122"/>
      <c r="C26" s="122"/>
      <c r="D26" s="122"/>
      <c r="E26" s="122"/>
      <c r="F26" s="123"/>
      <c r="G26" s="124" t="s">
        <v>253</v>
      </c>
      <c r="I26" s="124"/>
      <c r="J26" s="124"/>
      <c r="K26" s="124"/>
      <c r="L26" s="125" t="s">
        <v>25</v>
      </c>
      <c r="M26" s="126"/>
    </row>
    <row r="27" spans="1:13" ht="24" customHeight="1">
      <c r="A27" s="422" t="s">
        <v>26</v>
      </c>
      <c r="B27" s="423"/>
      <c r="C27" s="423"/>
      <c r="D27" s="423"/>
      <c r="E27" s="423"/>
      <c r="F27" s="423"/>
      <c r="G27" s="426" t="s">
        <v>27</v>
      </c>
      <c r="H27" s="428" t="s">
        <v>28</v>
      </c>
      <c r="I27" s="430" t="s">
        <v>29</v>
      </c>
      <c r="J27" s="431"/>
      <c r="K27" s="432" t="s">
        <v>30</v>
      </c>
      <c r="L27" s="434" t="s">
        <v>31</v>
      </c>
      <c r="M27" s="126"/>
    </row>
    <row r="28" spans="1:12" ht="46.5" customHeight="1">
      <c r="A28" s="424"/>
      <c r="B28" s="425"/>
      <c r="C28" s="425"/>
      <c r="D28" s="425"/>
      <c r="E28" s="425"/>
      <c r="F28" s="425"/>
      <c r="G28" s="427"/>
      <c r="H28" s="429"/>
      <c r="I28" s="127" t="s">
        <v>32</v>
      </c>
      <c r="J28" s="128" t="s">
        <v>33</v>
      </c>
      <c r="K28" s="433"/>
      <c r="L28" s="435"/>
    </row>
    <row r="29" spans="1:12" ht="11.25" customHeight="1">
      <c r="A29" s="415" t="s">
        <v>34</v>
      </c>
      <c r="B29" s="416"/>
      <c r="C29" s="416"/>
      <c r="D29" s="416"/>
      <c r="E29" s="416"/>
      <c r="F29" s="417"/>
      <c r="G29" s="129">
        <v>2</v>
      </c>
      <c r="H29" s="130">
        <v>3</v>
      </c>
      <c r="I29" s="131" t="s">
        <v>35</v>
      </c>
      <c r="J29" s="132" t="s">
        <v>36</v>
      </c>
      <c r="K29" s="133">
        <v>6</v>
      </c>
      <c r="L29" s="133">
        <v>7</v>
      </c>
    </row>
    <row r="30" spans="1:12" s="140" customFormat="1" ht="14.25" customHeight="1">
      <c r="A30" s="134">
        <v>2</v>
      </c>
      <c r="B30" s="134"/>
      <c r="C30" s="135"/>
      <c r="D30" s="136"/>
      <c r="E30" s="134"/>
      <c r="F30" s="137"/>
      <c r="G30" s="136" t="s">
        <v>37</v>
      </c>
      <c r="H30" s="129">
        <v>1</v>
      </c>
      <c r="I30" s="138">
        <f>SUM(I31+I42+I61+I82+I89+I109+I131+I150+I160)</f>
        <v>30000</v>
      </c>
      <c r="J30" s="138">
        <f>SUM(J31+J42+J61+J82+J89+J109+J131+J150+J160)</f>
        <v>29600</v>
      </c>
      <c r="K30" s="139">
        <f>SUM(K31+K42+K61+K82+K89+K109+K131+K150+K160)</f>
        <v>28835.45</v>
      </c>
      <c r="L30" s="138">
        <f>SUM(L31+L42+L61+L82+L89+L109+L131+L150+L160)</f>
        <v>28835.45</v>
      </c>
    </row>
    <row r="31" spans="1:12" ht="16.5" customHeight="1" hidden="1" collapsed="1">
      <c r="A31" s="134">
        <v>2</v>
      </c>
      <c r="B31" s="141">
        <v>1</v>
      </c>
      <c r="C31" s="142"/>
      <c r="D31" s="143"/>
      <c r="E31" s="144"/>
      <c r="F31" s="145"/>
      <c r="G31" s="146" t="s">
        <v>38</v>
      </c>
      <c r="H31" s="129">
        <v>2</v>
      </c>
      <c r="I31" s="138">
        <f>SUM(I32+I38)</f>
        <v>0</v>
      </c>
      <c r="J31" s="138">
        <f>SUM(J32+J38)</f>
        <v>0</v>
      </c>
      <c r="K31" s="147">
        <f>SUM(K32+K38)</f>
        <v>0</v>
      </c>
      <c r="L31" s="148">
        <f>SUM(L32+L38)</f>
        <v>0</v>
      </c>
    </row>
    <row r="32" spans="1:17" ht="14.25" customHeight="1" hidden="1" collapsed="1">
      <c r="A32" s="149">
        <v>2</v>
      </c>
      <c r="B32" s="149">
        <v>1</v>
      </c>
      <c r="C32" s="150">
        <v>1</v>
      </c>
      <c r="D32" s="151"/>
      <c r="E32" s="149"/>
      <c r="F32" s="152"/>
      <c r="G32" s="151" t="s">
        <v>39</v>
      </c>
      <c r="H32" s="129">
        <v>3</v>
      </c>
      <c r="I32" s="138">
        <f>SUM(I33)</f>
        <v>0</v>
      </c>
      <c r="J32" s="138">
        <f>SUM(J33)</f>
        <v>0</v>
      </c>
      <c r="K32" s="139">
        <f>SUM(K33)</f>
        <v>0</v>
      </c>
      <c r="L32" s="138">
        <f>SUM(L33)</f>
        <v>0</v>
      </c>
      <c r="Q32" s="153"/>
    </row>
    <row r="33" spans="1:18" ht="13.5" customHeight="1" hidden="1" collapsed="1">
      <c r="A33" s="154">
        <v>2</v>
      </c>
      <c r="B33" s="149">
        <v>1</v>
      </c>
      <c r="C33" s="150">
        <v>1</v>
      </c>
      <c r="D33" s="151">
        <v>1</v>
      </c>
      <c r="E33" s="149"/>
      <c r="F33" s="152"/>
      <c r="G33" s="151" t="s">
        <v>39</v>
      </c>
      <c r="H33" s="129">
        <v>4</v>
      </c>
      <c r="I33" s="138">
        <f>SUM(I34+I36)</f>
        <v>0</v>
      </c>
      <c r="J33" s="138">
        <f aca="true" t="shared" si="0" ref="J33:L34">SUM(J34)</f>
        <v>0</v>
      </c>
      <c r="K33" s="138">
        <f t="shared" si="0"/>
        <v>0</v>
      </c>
      <c r="L33" s="138">
        <f t="shared" si="0"/>
        <v>0</v>
      </c>
      <c r="Q33" s="153"/>
      <c r="R33" s="153"/>
    </row>
    <row r="34" spans="1:18" ht="14.25" customHeight="1" hidden="1" collapsed="1">
      <c r="A34" s="154">
        <v>2</v>
      </c>
      <c r="B34" s="149">
        <v>1</v>
      </c>
      <c r="C34" s="150">
        <v>1</v>
      </c>
      <c r="D34" s="151">
        <v>1</v>
      </c>
      <c r="E34" s="149">
        <v>1</v>
      </c>
      <c r="F34" s="152"/>
      <c r="G34" s="151" t="s">
        <v>40</v>
      </c>
      <c r="H34" s="129">
        <v>5</v>
      </c>
      <c r="I34" s="139">
        <f>SUM(I35)</f>
        <v>0</v>
      </c>
      <c r="J34" s="139">
        <f t="shared" si="0"/>
        <v>0</v>
      </c>
      <c r="K34" s="139">
        <f t="shared" si="0"/>
        <v>0</v>
      </c>
      <c r="L34" s="139">
        <f t="shared" si="0"/>
        <v>0</v>
      </c>
      <c r="Q34" s="153"/>
      <c r="R34" s="153"/>
    </row>
    <row r="35" spans="1:18" ht="14.25" customHeight="1" hidden="1" collapsed="1">
      <c r="A35" s="154">
        <v>2</v>
      </c>
      <c r="B35" s="149">
        <v>1</v>
      </c>
      <c r="C35" s="150">
        <v>1</v>
      </c>
      <c r="D35" s="151">
        <v>1</v>
      </c>
      <c r="E35" s="149">
        <v>1</v>
      </c>
      <c r="F35" s="152">
        <v>1</v>
      </c>
      <c r="G35" s="151" t="s">
        <v>40</v>
      </c>
      <c r="H35" s="129">
        <v>6</v>
      </c>
      <c r="I35" s="155">
        <v>0</v>
      </c>
      <c r="J35" s="156">
        <v>0</v>
      </c>
      <c r="K35" s="156">
        <v>0</v>
      </c>
      <c r="L35" s="156">
        <v>0</v>
      </c>
      <c r="Q35" s="153"/>
      <c r="R35" s="153"/>
    </row>
    <row r="36" spans="1:18" ht="12.75" customHeight="1" hidden="1" collapsed="1">
      <c r="A36" s="154">
        <v>2</v>
      </c>
      <c r="B36" s="149">
        <v>1</v>
      </c>
      <c r="C36" s="150">
        <v>1</v>
      </c>
      <c r="D36" s="151">
        <v>1</v>
      </c>
      <c r="E36" s="149">
        <v>2</v>
      </c>
      <c r="F36" s="152"/>
      <c r="G36" s="151" t="s">
        <v>41</v>
      </c>
      <c r="H36" s="129">
        <v>7</v>
      </c>
      <c r="I36" s="139">
        <f>I37</f>
        <v>0</v>
      </c>
      <c r="J36" s="139">
        <f>J37</f>
        <v>0</v>
      </c>
      <c r="K36" s="139">
        <f>K37</f>
        <v>0</v>
      </c>
      <c r="L36" s="139">
        <f>L37</f>
        <v>0</v>
      </c>
      <c r="Q36" s="153"/>
      <c r="R36" s="153"/>
    </row>
    <row r="37" spans="1:18" ht="12.75" customHeight="1" hidden="1" collapsed="1">
      <c r="A37" s="154">
        <v>2</v>
      </c>
      <c r="B37" s="149">
        <v>1</v>
      </c>
      <c r="C37" s="150">
        <v>1</v>
      </c>
      <c r="D37" s="151">
        <v>1</v>
      </c>
      <c r="E37" s="149">
        <v>2</v>
      </c>
      <c r="F37" s="152">
        <v>1</v>
      </c>
      <c r="G37" s="151" t="s">
        <v>41</v>
      </c>
      <c r="H37" s="129">
        <v>8</v>
      </c>
      <c r="I37" s="156">
        <v>0</v>
      </c>
      <c r="J37" s="157">
        <v>0</v>
      </c>
      <c r="K37" s="156">
        <v>0</v>
      </c>
      <c r="L37" s="157">
        <v>0</v>
      </c>
      <c r="Q37" s="153"/>
      <c r="R37" s="153"/>
    </row>
    <row r="38" spans="1:18" ht="13.5" customHeight="1" hidden="1" collapsed="1">
      <c r="A38" s="154">
        <v>2</v>
      </c>
      <c r="B38" s="149">
        <v>1</v>
      </c>
      <c r="C38" s="150">
        <v>2</v>
      </c>
      <c r="D38" s="151"/>
      <c r="E38" s="149"/>
      <c r="F38" s="152"/>
      <c r="G38" s="151" t="s">
        <v>42</v>
      </c>
      <c r="H38" s="129">
        <v>9</v>
      </c>
      <c r="I38" s="139">
        <f aca="true" t="shared" si="1" ref="I38:L40">I39</f>
        <v>0</v>
      </c>
      <c r="J38" s="138">
        <f t="shared" si="1"/>
        <v>0</v>
      </c>
      <c r="K38" s="139">
        <f t="shared" si="1"/>
        <v>0</v>
      </c>
      <c r="L38" s="138">
        <f t="shared" si="1"/>
        <v>0</v>
      </c>
      <c r="Q38" s="153"/>
      <c r="R38" s="153"/>
    </row>
    <row r="39" spans="1:17" ht="15.75" customHeight="1" hidden="1" collapsed="1">
      <c r="A39" s="154">
        <v>2</v>
      </c>
      <c r="B39" s="149">
        <v>1</v>
      </c>
      <c r="C39" s="150">
        <v>2</v>
      </c>
      <c r="D39" s="151">
        <v>1</v>
      </c>
      <c r="E39" s="149"/>
      <c r="F39" s="152"/>
      <c r="G39" s="151" t="s">
        <v>42</v>
      </c>
      <c r="H39" s="129">
        <v>10</v>
      </c>
      <c r="I39" s="139">
        <f t="shared" si="1"/>
        <v>0</v>
      </c>
      <c r="J39" s="138">
        <f t="shared" si="1"/>
        <v>0</v>
      </c>
      <c r="K39" s="138">
        <f t="shared" si="1"/>
        <v>0</v>
      </c>
      <c r="L39" s="138">
        <f t="shared" si="1"/>
        <v>0</v>
      </c>
      <c r="Q39" s="153"/>
    </row>
    <row r="40" spans="1:18" ht="13.5" customHeight="1" hidden="1" collapsed="1">
      <c r="A40" s="154">
        <v>2</v>
      </c>
      <c r="B40" s="149">
        <v>1</v>
      </c>
      <c r="C40" s="150">
        <v>2</v>
      </c>
      <c r="D40" s="151">
        <v>1</v>
      </c>
      <c r="E40" s="149">
        <v>1</v>
      </c>
      <c r="F40" s="152"/>
      <c r="G40" s="151" t="s">
        <v>42</v>
      </c>
      <c r="H40" s="129">
        <v>11</v>
      </c>
      <c r="I40" s="138">
        <f t="shared" si="1"/>
        <v>0</v>
      </c>
      <c r="J40" s="138">
        <f t="shared" si="1"/>
        <v>0</v>
      </c>
      <c r="K40" s="138">
        <f t="shared" si="1"/>
        <v>0</v>
      </c>
      <c r="L40" s="138">
        <f t="shared" si="1"/>
        <v>0</v>
      </c>
      <c r="Q40" s="153"/>
      <c r="R40" s="153"/>
    </row>
    <row r="41" spans="1:18" ht="14.25" customHeight="1" hidden="1" collapsed="1">
      <c r="A41" s="154">
        <v>2</v>
      </c>
      <c r="B41" s="149">
        <v>1</v>
      </c>
      <c r="C41" s="150">
        <v>2</v>
      </c>
      <c r="D41" s="151">
        <v>1</v>
      </c>
      <c r="E41" s="149">
        <v>1</v>
      </c>
      <c r="F41" s="152">
        <v>1</v>
      </c>
      <c r="G41" s="151" t="s">
        <v>42</v>
      </c>
      <c r="H41" s="129">
        <v>12</v>
      </c>
      <c r="I41" s="157">
        <v>0</v>
      </c>
      <c r="J41" s="156">
        <v>0</v>
      </c>
      <c r="K41" s="156">
        <v>0</v>
      </c>
      <c r="L41" s="156">
        <v>0</v>
      </c>
      <c r="Q41" s="153"/>
      <c r="R41" s="153"/>
    </row>
    <row r="42" spans="1:12" ht="26.25" customHeight="1">
      <c r="A42" s="158">
        <v>2</v>
      </c>
      <c r="B42" s="159">
        <v>2</v>
      </c>
      <c r="C42" s="142"/>
      <c r="D42" s="143"/>
      <c r="E42" s="144"/>
      <c r="F42" s="145"/>
      <c r="G42" s="146" t="s">
        <v>43</v>
      </c>
      <c r="H42" s="129">
        <v>13</v>
      </c>
      <c r="I42" s="160">
        <f aca="true" t="shared" si="2" ref="I42:L44">I43</f>
        <v>30000</v>
      </c>
      <c r="J42" s="161">
        <f t="shared" si="2"/>
        <v>29600</v>
      </c>
      <c r="K42" s="160">
        <f t="shared" si="2"/>
        <v>28835.45</v>
      </c>
      <c r="L42" s="160">
        <f t="shared" si="2"/>
        <v>28835.45</v>
      </c>
    </row>
    <row r="43" spans="1:19" ht="27" customHeight="1" hidden="1" collapsed="1">
      <c r="A43" s="154">
        <v>2</v>
      </c>
      <c r="B43" s="149">
        <v>2</v>
      </c>
      <c r="C43" s="150">
        <v>1</v>
      </c>
      <c r="D43" s="151"/>
      <c r="E43" s="149"/>
      <c r="F43" s="152"/>
      <c r="G43" s="143" t="s">
        <v>43</v>
      </c>
      <c r="H43" s="129">
        <v>14</v>
      </c>
      <c r="I43" s="138">
        <f t="shared" si="2"/>
        <v>30000</v>
      </c>
      <c r="J43" s="139">
        <f t="shared" si="2"/>
        <v>29600</v>
      </c>
      <c r="K43" s="138">
        <f t="shared" si="2"/>
        <v>28835.45</v>
      </c>
      <c r="L43" s="139">
        <f t="shared" si="2"/>
        <v>28835.45</v>
      </c>
      <c r="Q43" s="153"/>
      <c r="S43" s="153"/>
    </row>
    <row r="44" spans="1:18" ht="15.75" customHeight="1" hidden="1" collapsed="1">
      <c r="A44" s="154">
        <v>2</v>
      </c>
      <c r="B44" s="149">
        <v>2</v>
      </c>
      <c r="C44" s="150">
        <v>1</v>
      </c>
      <c r="D44" s="151">
        <v>1</v>
      </c>
      <c r="E44" s="149"/>
      <c r="F44" s="152"/>
      <c r="G44" s="143" t="s">
        <v>43</v>
      </c>
      <c r="H44" s="129">
        <v>15</v>
      </c>
      <c r="I44" s="138">
        <f t="shared" si="2"/>
        <v>30000</v>
      </c>
      <c r="J44" s="139">
        <f t="shared" si="2"/>
        <v>29600</v>
      </c>
      <c r="K44" s="148">
        <f t="shared" si="2"/>
        <v>28835.45</v>
      </c>
      <c r="L44" s="148">
        <f t="shared" si="2"/>
        <v>28835.45</v>
      </c>
      <c r="Q44" s="153"/>
      <c r="R44" s="153"/>
    </row>
    <row r="45" spans="1:18" ht="24.75" customHeight="1" hidden="1" collapsed="1">
      <c r="A45" s="162">
        <v>2</v>
      </c>
      <c r="B45" s="163">
        <v>2</v>
      </c>
      <c r="C45" s="164">
        <v>1</v>
      </c>
      <c r="D45" s="165">
        <v>1</v>
      </c>
      <c r="E45" s="163">
        <v>1</v>
      </c>
      <c r="F45" s="166"/>
      <c r="G45" s="143" t="s">
        <v>43</v>
      </c>
      <c r="H45" s="129">
        <v>16</v>
      </c>
      <c r="I45" s="167">
        <f>SUM(I46:I60)</f>
        <v>30000</v>
      </c>
      <c r="J45" s="167">
        <f>SUM(J46:J60)</f>
        <v>29600</v>
      </c>
      <c r="K45" s="168">
        <f>SUM(K46:K60)</f>
        <v>28835.45</v>
      </c>
      <c r="L45" s="168">
        <f>SUM(L46:L60)</f>
        <v>28835.45</v>
      </c>
      <c r="Q45" s="153"/>
      <c r="R45" s="153"/>
    </row>
    <row r="46" spans="1:18" ht="15.75" customHeight="1" hidden="1" collapsed="1">
      <c r="A46" s="154">
        <v>2</v>
      </c>
      <c r="B46" s="149">
        <v>2</v>
      </c>
      <c r="C46" s="150">
        <v>1</v>
      </c>
      <c r="D46" s="151">
        <v>1</v>
      </c>
      <c r="E46" s="149">
        <v>1</v>
      </c>
      <c r="F46" s="169">
        <v>1</v>
      </c>
      <c r="G46" s="151" t="s">
        <v>44</v>
      </c>
      <c r="H46" s="129">
        <v>17</v>
      </c>
      <c r="I46" s="156">
        <v>0</v>
      </c>
      <c r="J46" s="156">
        <v>0</v>
      </c>
      <c r="K46" s="156">
        <v>0</v>
      </c>
      <c r="L46" s="156">
        <v>0</v>
      </c>
      <c r="Q46" s="153"/>
      <c r="R46" s="153"/>
    </row>
    <row r="47" spans="1:18" ht="26.25" customHeight="1" hidden="1" collapsed="1">
      <c r="A47" s="154">
        <v>2</v>
      </c>
      <c r="B47" s="149">
        <v>2</v>
      </c>
      <c r="C47" s="150">
        <v>1</v>
      </c>
      <c r="D47" s="151">
        <v>1</v>
      </c>
      <c r="E47" s="149">
        <v>1</v>
      </c>
      <c r="F47" s="152">
        <v>2</v>
      </c>
      <c r="G47" s="151" t="s">
        <v>45</v>
      </c>
      <c r="H47" s="129">
        <v>18</v>
      </c>
      <c r="I47" s="156">
        <v>0</v>
      </c>
      <c r="J47" s="156">
        <v>0</v>
      </c>
      <c r="K47" s="156">
        <v>0</v>
      </c>
      <c r="L47" s="156">
        <v>0</v>
      </c>
      <c r="Q47" s="153"/>
      <c r="R47" s="153"/>
    </row>
    <row r="48" spans="1:18" ht="26.25" customHeight="1">
      <c r="A48" s="154">
        <v>2</v>
      </c>
      <c r="B48" s="149">
        <v>2</v>
      </c>
      <c r="C48" s="150">
        <v>1</v>
      </c>
      <c r="D48" s="151">
        <v>1</v>
      </c>
      <c r="E48" s="149">
        <v>1</v>
      </c>
      <c r="F48" s="152">
        <v>5</v>
      </c>
      <c r="G48" s="151" t="s">
        <v>46</v>
      </c>
      <c r="H48" s="129">
        <v>19</v>
      </c>
      <c r="I48" s="156">
        <v>600</v>
      </c>
      <c r="J48" s="156">
        <v>300</v>
      </c>
      <c r="K48" s="156">
        <v>273.9</v>
      </c>
      <c r="L48" s="156">
        <v>273.9</v>
      </c>
      <c r="Q48" s="153"/>
      <c r="R48" s="153"/>
    </row>
    <row r="49" spans="1:18" ht="27" customHeight="1">
      <c r="A49" s="154">
        <v>2</v>
      </c>
      <c r="B49" s="149">
        <v>2</v>
      </c>
      <c r="C49" s="150">
        <v>1</v>
      </c>
      <c r="D49" s="151">
        <v>1</v>
      </c>
      <c r="E49" s="149">
        <v>1</v>
      </c>
      <c r="F49" s="152">
        <v>6</v>
      </c>
      <c r="G49" s="151" t="s">
        <v>47</v>
      </c>
      <c r="H49" s="129">
        <v>20</v>
      </c>
      <c r="I49" s="156">
        <v>200</v>
      </c>
      <c r="J49" s="156">
        <v>200</v>
      </c>
      <c r="K49" s="156">
        <v>200</v>
      </c>
      <c r="L49" s="156">
        <v>200</v>
      </c>
      <c r="Q49" s="153"/>
      <c r="R49" s="153"/>
    </row>
    <row r="50" spans="1:18" ht="26.25" customHeight="1" hidden="1" collapsed="1">
      <c r="A50" s="170">
        <v>2</v>
      </c>
      <c r="B50" s="144">
        <v>2</v>
      </c>
      <c r="C50" s="142">
        <v>1</v>
      </c>
      <c r="D50" s="143">
        <v>1</v>
      </c>
      <c r="E50" s="144">
        <v>1</v>
      </c>
      <c r="F50" s="145">
        <v>7</v>
      </c>
      <c r="G50" s="143" t="s">
        <v>48</v>
      </c>
      <c r="H50" s="129">
        <v>21</v>
      </c>
      <c r="I50" s="156">
        <v>0</v>
      </c>
      <c r="J50" s="156">
        <v>0</v>
      </c>
      <c r="K50" s="156">
        <v>0</v>
      </c>
      <c r="L50" s="156">
        <v>0</v>
      </c>
      <c r="Q50" s="153"/>
      <c r="R50" s="153"/>
    </row>
    <row r="51" spans="1:18" ht="15" customHeight="1" hidden="1" collapsed="1">
      <c r="A51" s="154">
        <v>2</v>
      </c>
      <c r="B51" s="149">
        <v>2</v>
      </c>
      <c r="C51" s="150">
        <v>1</v>
      </c>
      <c r="D51" s="151">
        <v>1</v>
      </c>
      <c r="E51" s="149">
        <v>1</v>
      </c>
      <c r="F51" s="152">
        <v>11</v>
      </c>
      <c r="G51" s="151" t="s">
        <v>49</v>
      </c>
      <c r="H51" s="129">
        <v>22</v>
      </c>
      <c r="I51" s="157">
        <v>0</v>
      </c>
      <c r="J51" s="156">
        <v>0</v>
      </c>
      <c r="K51" s="156">
        <v>0</v>
      </c>
      <c r="L51" s="156">
        <v>0</v>
      </c>
      <c r="Q51" s="153"/>
      <c r="R51" s="153"/>
    </row>
    <row r="52" spans="1:18" ht="15.75" customHeight="1" hidden="1" collapsed="1">
      <c r="A52" s="162">
        <v>2</v>
      </c>
      <c r="B52" s="171">
        <v>2</v>
      </c>
      <c r="C52" s="172">
        <v>1</v>
      </c>
      <c r="D52" s="172">
        <v>1</v>
      </c>
      <c r="E52" s="172">
        <v>1</v>
      </c>
      <c r="F52" s="173">
        <v>12</v>
      </c>
      <c r="G52" s="174" t="s">
        <v>50</v>
      </c>
      <c r="H52" s="129">
        <v>23</v>
      </c>
      <c r="I52" s="175">
        <v>0</v>
      </c>
      <c r="J52" s="156">
        <v>0</v>
      </c>
      <c r="K52" s="156">
        <v>0</v>
      </c>
      <c r="L52" s="156">
        <v>0</v>
      </c>
      <c r="Q52" s="153"/>
      <c r="R52" s="153"/>
    </row>
    <row r="53" spans="1:18" ht="25.5" customHeight="1" hidden="1" collapsed="1">
      <c r="A53" s="154">
        <v>2</v>
      </c>
      <c r="B53" s="149">
        <v>2</v>
      </c>
      <c r="C53" s="150">
        <v>1</v>
      </c>
      <c r="D53" s="150">
        <v>1</v>
      </c>
      <c r="E53" s="150">
        <v>1</v>
      </c>
      <c r="F53" s="152">
        <v>14</v>
      </c>
      <c r="G53" s="176" t="s">
        <v>51</v>
      </c>
      <c r="H53" s="129">
        <v>24</v>
      </c>
      <c r="I53" s="157">
        <v>0</v>
      </c>
      <c r="J53" s="157">
        <v>0</v>
      </c>
      <c r="K53" s="157">
        <v>0</v>
      </c>
      <c r="L53" s="157">
        <v>0</v>
      </c>
      <c r="Q53" s="153"/>
      <c r="R53" s="153"/>
    </row>
    <row r="54" spans="1:18" ht="27.75" customHeight="1" hidden="1" collapsed="1">
      <c r="A54" s="154">
        <v>2</v>
      </c>
      <c r="B54" s="149">
        <v>2</v>
      </c>
      <c r="C54" s="150">
        <v>1</v>
      </c>
      <c r="D54" s="150">
        <v>1</v>
      </c>
      <c r="E54" s="150">
        <v>1</v>
      </c>
      <c r="F54" s="152">
        <v>15</v>
      </c>
      <c r="G54" s="151" t="s">
        <v>52</v>
      </c>
      <c r="H54" s="129">
        <v>25</v>
      </c>
      <c r="I54" s="157">
        <v>0</v>
      </c>
      <c r="J54" s="156">
        <v>0</v>
      </c>
      <c r="K54" s="156">
        <v>0</v>
      </c>
      <c r="L54" s="156">
        <v>0</v>
      </c>
      <c r="Q54" s="153"/>
      <c r="R54" s="153"/>
    </row>
    <row r="55" spans="1:18" ht="15.75" customHeight="1" hidden="1" collapsed="1">
      <c r="A55" s="154">
        <v>2</v>
      </c>
      <c r="B55" s="149">
        <v>2</v>
      </c>
      <c r="C55" s="150">
        <v>1</v>
      </c>
      <c r="D55" s="150">
        <v>1</v>
      </c>
      <c r="E55" s="150">
        <v>1</v>
      </c>
      <c r="F55" s="152">
        <v>16</v>
      </c>
      <c r="G55" s="151" t="s">
        <v>53</v>
      </c>
      <c r="H55" s="129">
        <v>26</v>
      </c>
      <c r="I55" s="157">
        <v>0</v>
      </c>
      <c r="J55" s="156">
        <v>0</v>
      </c>
      <c r="K55" s="156">
        <v>0</v>
      </c>
      <c r="L55" s="156">
        <v>0</v>
      </c>
      <c r="Q55" s="153"/>
      <c r="R55" s="153"/>
    </row>
    <row r="56" spans="1:18" ht="27.75" customHeight="1" hidden="1" collapsed="1">
      <c r="A56" s="154">
        <v>2</v>
      </c>
      <c r="B56" s="149">
        <v>2</v>
      </c>
      <c r="C56" s="150">
        <v>1</v>
      </c>
      <c r="D56" s="150">
        <v>1</v>
      </c>
      <c r="E56" s="150">
        <v>1</v>
      </c>
      <c r="F56" s="152">
        <v>17</v>
      </c>
      <c r="G56" s="151" t="s">
        <v>54</v>
      </c>
      <c r="H56" s="129">
        <v>27</v>
      </c>
      <c r="I56" s="157">
        <v>0</v>
      </c>
      <c r="J56" s="157">
        <v>0</v>
      </c>
      <c r="K56" s="157">
        <v>0</v>
      </c>
      <c r="L56" s="157">
        <v>0</v>
      </c>
      <c r="Q56" s="153"/>
      <c r="R56" s="153"/>
    </row>
    <row r="57" spans="1:18" ht="14.25" customHeight="1" hidden="1" collapsed="1">
      <c r="A57" s="154">
        <v>2</v>
      </c>
      <c r="B57" s="149">
        <v>2</v>
      </c>
      <c r="C57" s="150">
        <v>1</v>
      </c>
      <c r="D57" s="150">
        <v>1</v>
      </c>
      <c r="E57" s="150">
        <v>1</v>
      </c>
      <c r="F57" s="152">
        <v>20</v>
      </c>
      <c r="G57" s="151" t="s">
        <v>55</v>
      </c>
      <c r="H57" s="129">
        <v>28</v>
      </c>
      <c r="I57" s="157">
        <v>0</v>
      </c>
      <c r="J57" s="156">
        <v>0</v>
      </c>
      <c r="K57" s="156">
        <v>0</v>
      </c>
      <c r="L57" s="156">
        <v>0</v>
      </c>
      <c r="Q57" s="153"/>
      <c r="R57" s="153"/>
    </row>
    <row r="58" spans="1:18" ht="27.75" customHeight="1" hidden="1" collapsed="1">
      <c r="A58" s="154">
        <v>2</v>
      </c>
      <c r="B58" s="149">
        <v>2</v>
      </c>
      <c r="C58" s="150">
        <v>1</v>
      </c>
      <c r="D58" s="150">
        <v>1</v>
      </c>
      <c r="E58" s="150">
        <v>1</v>
      </c>
      <c r="F58" s="152">
        <v>21</v>
      </c>
      <c r="G58" s="151" t="s">
        <v>56</v>
      </c>
      <c r="H58" s="129">
        <v>29</v>
      </c>
      <c r="I58" s="157">
        <v>0</v>
      </c>
      <c r="J58" s="156">
        <v>0</v>
      </c>
      <c r="K58" s="156">
        <v>0</v>
      </c>
      <c r="L58" s="156">
        <v>0</v>
      </c>
      <c r="Q58" s="153"/>
      <c r="R58" s="153"/>
    </row>
    <row r="59" spans="1:18" ht="12" customHeight="1" hidden="1" collapsed="1">
      <c r="A59" s="154">
        <v>2</v>
      </c>
      <c r="B59" s="149">
        <v>2</v>
      </c>
      <c r="C59" s="150">
        <v>1</v>
      </c>
      <c r="D59" s="150">
        <v>1</v>
      </c>
      <c r="E59" s="150">
        <v>1</v>
      </c>
      <c r="F59" s="152">
        <v>22</v>
      </c>
      <c r="G59" s="151" t="s">
        <v>57</v>
      </c>
      <c r="H59" s="129">
        <v>30</v>
      </c>
      <c r="I59" s="157">
        <v>0</v>
      </c>
      <c r="J59" s="156">
        <v>0</v>
      </c>
      <c r="K59" s="156">
        <v>0</v>
      </c>
      <c r="L59" s="156">
        <v>0</v>
      </c>
      <c r="Q59" s="153"/>
      <c r="R59" s="153"/>
    </row>
    <row r="60" spans="1:18" ht="15" customHeight="1">
      <c r="A60" s="154">
        <v>2</v>
      </c>
      <c r="B60" s="149">
        <v>2</v>
      </c>
      <c r="C60" s="150">
        <v>1</v>
      </c>
      <c r="D60" s="150">
        <v>1</v>
      </c>
      <c r="E60" s="150">
        <v>1</v>
      </c>
      <c r="F60" s="152">
        <v>30</v>
      </c>
      <c r="G60" s="151" t="s">
        <v>58</v>
      </c>
      <c r="H60" s="129">
        <v>31</v>
      </c>
      <c r="I60" s="157">
        <v>29200</v>
      </c>
      <c r="J60" s="156">
        <v>29100</v>
      </c>
      <c r="K60" s="156">
        <v>28361.55</v>
      </c>
      <c r="L60" s="156">
        <v>28361.55</v>
      </c>
      <c r="Q60" s="153"/>
      <c r="R60" s="153"/>
    </row>
    <row r="61" spans="1:12" ht="14.25" customHeight="1" hidden="1" collapsed="1">
      <c r="A61" s="177">
        <v>2</v>
      </c>
      <c r="B61" s="178">
        <v>3</v>
      </c>
      <c r="C61" s="141"/>
      <c r="D61" s="142"/>
      <c r="E61" s="142"/>
      <c r="F61" s="145"/>
      <c r="G61" s="179" t="s">
        <v>59</v>
      </c>
      <c r="H61" s="129">
        <v>32</v>
      </c>
      <c r="I61" s="160">
        <f>I62</f>
        <v>0</v>
      </c>
      <c r="J61" s="160">
        <f>J62</f>
        <v>0</v>
      </c>
      <c r="K61" s="160">
        <f>K62</f>
        <v>0</v>
      </c>
      <c r="L61" s="160">
        <f>L62</f>
        <v>0</v>
      </c>
    </row>
    <row r="62" spans="1:19" ht="13.5" customHeight="1" hidden="1" collapsed="1">
      <c r="A62" s="154">
        <v>2</v>
      </c>
      <c r="B62" s="149">
        <v>3</v>
      </c>
      <c r="C62" s="150">
        <v>1</v>
      </c>
      <c r="D62" s="150"/>
      <c r="E62" s="150"/>
      <c r="F62" s="152"/>
      <c r="G62" s="151" t="s">
        <v>60</v>
      </c>
      <c r="H62" s="129">
        <v>33</v>
      </c>
      <c r="I62" s="138">
        <f>SUM(I63+I68+I73)</f>
        <v>0</v>
      </c>
      <c r="J62" s="180">
        <f>SUM(J63+J68+J73)</f>
        <v>0</v>
      </c>
      <c r="K62" s="139">
        <f>SUM(K63+K68+K73)</f>
        <v>0</v>
      </c>
      <c r="L62" s="138">
        <f>SUM(L63+L68+L73)</f>
        <v>0</v>
      </c>
      <c r="Q62" s="153"/>
      <c r="S62" s="153"/>
    </row>
    <row r="63" spans="1:18" ht="15" customHeight="1" hidden="1" collapsed="1">
      <c r="A63" s="154">
        <v>2</v>
      </c>
      <c r="B63" s="149">
        <v>3</v>
      </c>
      <c r="C63" s="150">
        <v>1</v>
      </c>
      <c r="D63" s="150">
        <v>1</v>
      </c>
      <c r="E63" s="150"/>
      <c r="F63" s="152"/>
      <c r="G63" s="151" t="s">
        <v>61</v>
      </c>
      <c r="H63" s="129">
        <v>34</v>
      </c>
      <c r="I63" s="138">
        <f>I64</f>
        <v>0</v>
      </c>
      <c r="J63" s="180">
        <f>J64</f>
        <v>0</v>
      </c>
      <c r="K63" s="139">
        <f>K64</f>
        <v>0</v>
      </c>
      <c r="L63" s="138">
        <f>L64</f>
        <v>0</v>
      </c>
      <c r="Q63" s="153"/>
      <c r="R63" s="153"/>
    </row>
    <row r="64" spans="1:18" ht="13.5" customHeight="1" hidden="1" collapsed="1">
      <c r="A64" s="154">
        <v>2</v>
      </c>
      <c r="B64" s="149">
        <v>3</v>
      </c>
      <c r="C64" s="150">
        <v>1</v>
      </c>
      <c r="D64" s="150">
        <v>1</v>
      </c>
      <c r="E64" s="150">
        <v>1</v>
      </c>
      <c r="F64" s="152"/>
      <c r="G64" s="151" t="s">
        <v>61</v>
      </c>
      <c r="H64" s="129">
        <v>35</v>
      </c>
      <c r="I64" s="138">
        <f>SUM(I65:I67)</f>
        <v>0</v>
      </c>
      <c r="J64" s="180">
        <f>SUM(J65:J67)</f>
        <v>0</v>
      </c>
      <c r="K64" s="139">
        <f>SUM(K65:K67)</f>
        <v>0</v>
      </c>
      <c r="L64" s="138">
        <f>SUM(L65:L67)</f>
        <v>0</v>
      </c>
      <c r="Q64" s="153"/>
      <c r="R64" s="153"/>
    </row>
    <row r="65" spans="1:18" s="181" customFormat="1" ht="25.5" customHeight="1" hidden="1" collapsed="1">
      <c r="A65" s="154">
        <v>2</v>
      </c>
      <c r="B65" s="149">
        <v>3</v>
      </c>
      <c r="C65" s="150">
        <v>1</v>
      </c>
      <c r="D65" s="150">
        <v>1</v>
      </c>
      <c r="E65" s="150">
        <v>1</v>
      </c>
      <c r="F65" s="152">
        <v>1</v>
      </c>
      <c r="G65" s="151" t="s">
        <v>62</v>
      </c>
      <c r="H65" s="129">
        <v>36</v>
      </c>
      <c r="I65" s="157">
        <v>0</v>
      </c>
      <c r="J65" s="157">
        <v>0</v>
      </c>
      <c r="K65" s="157">
        <v>0</v>
      </c>
      <c r="L65" s="157">
        <v>0</v>
      </c>
      <c r="Q65" s="153"/>
      <c r="R65" s="153"/>
    </row>
    <row r="66" spans="1:18" ht="19.5" customHeight="1" hidden="1" collapsed="1">
      <c r="A66" s="154">
        <v>2</v>
      </c>
      <c r="B66" s="144">
        <v>3</v>
      </c>
      <c r="C66" s="142">
        <v>1</v>
      </c>
      <c r="D66" s="142">
        <v>1</v>
      </c>
      <c r="E66" s="142">
        <v>1</v>
      </c>
      <c r="F66" s="145">
        <v>2</v>
      </c>
      <c r="G66" s="143" t="s">
        <v>63</v>
      </c>
      <c r="H66" s="129">
        <v>37</v>
      </c>
      <c r="I66" s="155">
        <v>0</v>
      </c>
      <c r="J66" s="155">
        <v>0</v>
      </c>
      <c r="K66" s="155">
        <v>0</v>
      </c>
      <c r="L66" s="155">
        <v>0</v>
      </c>
      <c r="Q66" s="153"/>
      <c r="R66" s="153"/>
    </row>
    <row r="67" spans="1:18" ht="16.5" customHeight="1" hidden="1" collapsed="1">
      <c r="A67" s="149">
        <v>2</v>
      </c>
      <c r="B67" s="150">
        <v>3</v>
      </c>
      <c r="C67" s="150">
        <v>1</v>
      </c>
      <c r="D67" s="150">
        <v>1</v>
      </c>
      <c r="E67" s="150">
        <v>1</v>
      </c>
      <c r="F67" s="152">
        <v>3</v>
      </c>
      <c r="G67" s="151" t="s">
        <v>64</v>
      </c>
      <c r="H67" s="129">
        <v>38</v>
      </c>
      <c r="I67" s="157">
        <v>0</v>
      </c>
      <c r="J67" s="157">
        <v>0</v>
      </c>
      <c r="K67" s="157">
        <v>0</v>
      </c>
      <c r="L67" s="157">
        <v>0</v>
      </c>
      <c r="Q67" s="153"/>
      <c r="R67" s="153"/>
    </row>
    <row r="68" spans="1:18" ht="29.25" customHeight="1" hidden="1" collapsed="1">
      <c r="A68" s="144">
        <v>2</v>
      </c>
      <c r="B68" s="142">
        <v>3</v>
      </c>
      <c r="C68" s="142">
        <v>1</v>
      </c>
      <c r="D68" s="142">
        <v>2</v>
      </c>
      <c r="E68" s="142"/>
      <c r="F68" s="145"/>
      <c r="G68" s="143" t="s">
        <v>65</v>
      </c>
      <c r="H68" s="129">
        <v>39</v>
      </c>
      <c r="I68" s="160">
        <f>I69</f>
        <v>0</v>
      </c>
      <c r="J68" s="182">
        <f>J69</f>
        <v>0</v>
      </c>
      <c r="K68" s="161">
        <f>K69</f>
        <v>0</v>
      </c>
      <c r="L68" s="161">
        <f>L69</f>
        <v>0</v>
      </c>
      <c r="Q68" s="153"/>
      <c r="R68" s="153"/>
    </row>
    <row r="69" spans="1:18" ht="27" customHeight="1" hidden="1" collapsed="1">
      <c r="A69" s="163">
        <v>2</v>
      </c>
      <c r="B69" s="164">
        <v>3</v>
      </c>
      <c r="C69" s="164">
        <v>1</v>
      </c>
      <c r="D69" s="164">
        <v>2</v>
      </c>
      <c r="E69" s="164">
        <v>1</v>
      </c>
      <c r="F69" s="166"/>
      <c r="G69" s="143" t="s">
        <v>65</v>
      </c>
      <c r="H69" s="129">
        <v>40</v>
      </c>
      <c r="I69" s="148">
        <f>SUM(I70:I72)</f>
        <v>0</v>
      </c>
      <c r="J69" s="183">
        <f>SUM(J70:J72)</f>
        <v>0</v>
      </c>
      <c r="K69" s="147">
        <f>SUM(K70:K72)</f>
        <v>0</v>
      </c>
      <c r="L69" s="139">
        <f>SUM(L70:L72)</f>
        <v>0</v>
      </c>
      <c r="Q69" s="153"/>
      <c r="R69" s="153"/>
    </row>
    <row r="70" spans="1:18" s="181" customFormat="1" ht="27" customHeight="1" hidden="1" collapsed="1">
      <c r="A70" s="149">
        <v>2</v>
      </c>
      <c r="B70" s="150">
        <v>3</v>
      </c>
      <c r="C70" s="150">
        <v>1</v>
      </c>
      <c r="D70" s="150">
        <v>2</v>
      </c>
      <c r="E70" s="150">
        <v>1</v>
      </c>
      <c r="F70" s="152">
        <v>1</v>
      </c>
      <c r="G70" s="154" t="s">
        <v>62</v>
      </c>
      <c r="H70" s="129">
        <v>41</v>
      </c>
      <c r="I70" s="157">
        <v>0</v>
      </c>
      <c r="J70" s="157">
        <v>0</v>
      </c>
      <c r="K70" s="157">
        <v>0</v>
      </c>
      <c r="L70" s="157">
        <v>0</v>
      </c>
      <c r="Q70" s="153"/>
      <c r="R70" s="153"/>
    </row>
    <row r="71" spans="1:18" ht="16.5" customHeight="1" hidden="1" collapsed="1">
      <c r="A71" s="149">
        <v>2</v>
      </c>
      <c r="B71" s="150">
        <v>3</v>
      </c>
      <c r="C71" s="150">
        <v>1</v>
      </c>
      <c r="D71" s="150">
        <v>2</v>
      </c>
      <c r="E71" s="150">
        <v>1</v>
      </c>
      <c r="F71" s="152">
        <v>2</v>
      </c>
      <c r="G71" s="154" t="s">
        <v>63</v>
      </c>
      <c r="H71" s="129">
        <v>42</v>
      </c>
      <c r="I71" s="157">
        <v>0</v>
      </c>
      <c r="J71" s="157">
        <v>0</v>
      </c>
      <c r="K71" s="157">
        <v>0</v>
      </c>
      <c r="L71" s="157">
        <v>0</v>
      </c>
      <c r="Q71" s="153"/>
      <c r="R71" s="153"/>
    </row>
    <row r="72" spans="1:18" ht="15" customHeight="1" hidden="1" collapsed="1">
      <c r="A72" s="149">
        <v>2</v>
      </c>
      <c r="B72" s="150">
        <v>3</v>
      </c>
      <c r="C72" s="150">
        <v>1</v>
      </c>
      <c r="D72" s="150">
        <v>2</v>
      </c>
      <c r="E72" s="150">
        <v>1</v>
      </c>
      <c r="F72" s="152">
        <v>3</v>
      </c>
      <c r="G72" s="154" t="s">
        <v>64</v>
      </c>
      <c r="H72" s="129">
        <v>43</v>
      </c>
      <c r="I72" s="157">
        <v>0</v>
      </c>
      <c r="J72" s="157">
        <v>0</v>
      </c>
      <c r="K72" s="157">
        <v>0</v>
      </c>
      <c r="L72" s="157">
        <v>0</v>
      </c>
      <c r="Q72" s="153"/>
      <c r="R72" s="153"/>
    </row>
    <row r="73" spans="1:18" ht="27.75" customHeight="1" hidden="1" collapsed="1">
      <c r="A73" s="149">
        <v>2</v>
      </c>
      <c r="B73" s="150">
        <v>3</v>
      </c>
      <c r="C73" s="150">
        <v>1</v>
      </c>
      <c r="D73" s="150">
        <v>3</v>
      </c>
      <c r="E73" s="150"/>
      <c r="F73" s="152"/>
      <c r="G73" s="154" t="s">
        <v>66</v>
      </c>
      <c r="H73" s="129">
        <v>44</v>
      </c>
      <c r="I73" s="138">
        <f>I74</f>
        <v>0</v>
      </c>
      <c r="J73" s="180">
        <f>J74</f>
        <v>0</v>
      </c>
      <c r="K73" s="139">
        <f>K74</f>
        <v>0</v>
      </c>
      <c r="L73" s="139">
        <f>L74</f>
        <v>0</v>
      </c>
      <c r="Q73" s="153"/>
      <c r="R73" s="153"/>
    </row>
    <row r="74" spans="1:18" ht="26.25" customHeight="1" hidden="1" collapsed="1">
      <c r="A74" s="149">
        <v>2</v>
      </c>
      <c r="B74" s="150">
        <v>3</v>
      </c>
      <c r="C74" s="150">
        <v>1</v>
      </c>
      <c r="D74" s="150">
        <v>3</v>
      </c>
      <c r="E74" s="150">
        <v>1</v>
      </c>
      <c r="F74" s="152"/>
      <c r="G74" s="154" t="s">
        <v>67</v>
      </c>
      <c r="H74" s="129">
        <v>45</v>
      </c>
      <c r="I74" s="138">
        <f>SUM(I75:I77)</f>
        <v>0</v>
      </c>
      <c r="J74" s="180">
        <f>SUM(J75:J77)</f>
        <v>0</v>
      </c>
      <c r="K74" s="139">
        <f>SUM(K75:K77)</f>
        <v>0</v>
      </c>
      <c r="L74" s="139">
        <f>SUM(L75:L77)</f>
        <v>0</v>
      </c>
      <c r="Q74" s="153"/>
      <c r="R74" s="153"/>
    </row>
    <row r="75" spans="1:18" ht="15" customHeight="1" hidden="1" collapsed="1">
      <c r="A75" s="144">
        <v>2</v>
      </c>
      <c r="B75" s="142">
        <v>3</v>
      </c>
      <c r="C75" s="142">
        <v>1</v>
      </c>
      <c r="D75" s="142">
        <v>3</v>
      </c>
      <c r="E75" s="142">
        <v>1</v>
      </c>
      <c r="F75" s="145">
        <v>1</v>
      </c>
      <c r="G75" s="170" t="s">
        <v>68</v>
      </c>
      <c r="H75" s="129">
        <v>46</v>
      </c>
      <c r="I75" s="155">
        <v>0</v>
      </c>
      <c r="J75" s="155">
        <v>0</v>
      </c>
      <c r="K75" s="155">
        <v>0</v>
      </c>
      <c r="L75" s="155">
        <v>0</v>
      </c>
      <c r="Q75" s="153"/>
      <c r="R75" s="153"/>
    </row>
    <row r="76" spans="1:18" ht="16.5" customHeight="1" hidden="1" collapsed="1">
      <c r="A76" s="149">
        <v>2</v>
      </c>
      <c r="B76" s="150">
        <v>3</v>
      </c>
      <c r="C76" s="150">
        <v>1</v>
      </c>
      <c r="D76" s="150">
        <v>3</v>
      </c>
      <c r="E76" s="150">
        <v>1</v>
      </c>
      <c r="F76" s="152">
        <v>2</v>
      </c>
      <c r="G76" s="154" t="s">
        <v>69</v>
      </c>
      <c r="H76" s="129">
        <v>47</v>
      </c>
      <c r="I76" s="157">
        <v>0</v>
      </c>
      <c r="J76" s="157">
        <v>0</v>
      </c>
      <c r="K76" s="157">
        <v>0</v>
      </c>
      <c r="L76" s="157">
        <v>0</v>
      </c>
      <c r="Q76" s="153"/>
      <c r="R76" s="153"/>
    </row>
    <row r="77" spans="1:18" ht="17.25" customHeight="1" hidden="1" collapsed="1">
      <c r="A77" s="144">
        <v>2</v>
      </c>
      <c r="B77" s="142">
        <v>3</v>
      </c>
      <c r="C77" s="142">
        <v>1</v>
      </c>
      <c r="D77" s="142">
        <v>3</v>
      </c>
      <c r="E77" s="142">
        <v>1</v>
      </c>
      <c r="F77" s="145">
        <v>3</v>
      </c>
      <c r="G77" s="170" t="s">
        <v>70</v>
      </c>
      <c r="H77" s="129">
        <v>48</v>
      </c>
      <c r="I77" s="155">
        <v>0</v>
      </c>
      <c r="J77" s="155">
        <v>0</v>
      </c>
      <c r="K77" s="155">
        <v>0</v>
      </c>
      <c r="L77" s="155">
        <v>0</v>
      </c>
      <c r="Q77" s="153"/>
      <c r="R77" s="153"/>
    </row>
    <row r="78" spans="1:12" ht="12.75" customHeight="1" hidden="1" collapsed="1">
      <c r="A78" s="144">
        <v>2</v>
      </c>
      <c r="B78" s="142">
        <v>3</v>
      </c>
      <c r="C78" s="142">
        <v>2</v>
      </c>
      <c r="D78" s="142"/>
      <c r="E78" s="142"/>
      <c r="F78" s="145"/>
      <c r="G78" s="170" t="s">
        <v>71</v>
      </c>
      <c r="H78" s="129">
        <v>49</v>
      </c>
      <c r="I78" s="138">
        <f aca="true" t="shared" si="3" ref="I78:L79">I79</f>
        <v>0</v>
      </c>
      <c r="J78" s="138">
        <f t="shared" si="3"/>
        <v>0</v>
      </c>
      <c r="K78" s="138">
        <f t="shared" si="3"/>
        <v>0</v>
      </c>
      <c r="L78" s="138">
        <f t="shared" si="3"/>
        <v>0</v>
      </c>
    </row>
    <row r="79" spans="1:12" ht="12" customHeight="1" hidden="1" collapsed="1">
      <c r="A79" s="144">
        <v>2</v>
      </c>
      <c r="B79" s="142">
        <v>3</v>
      </c>
      <c r="C79" s="142">
        <v>2</v>
      </c>
      <c r="D79" s="142">
        <v>1</v>
      </c>
      <c r="E79" s="142"/>
      <c r="F79" s="145"/>
      <c r="G79" s="170" t="s">
        <v>71</v>
      </c>
      <c r="H79" s="129">
        <v>50</v>
      </c>
      <c r="I79" s="138">
        <f t="shared" si="3"/>
        <v>0</v>
      </c>
      <c r="J79" s="138">
        <f t="shared" si="3"/>
        <v>0</v>
      </c>
      <c r="K79" s="138">
        <f t="shared" si="3"/>
        <v>0</v>
      </c>
      <c r="L79" s="138">
        <f t="shared" si="3"/>
        <v>0</v>
      </c>
    </row>
    <row r="80" spans="1:12" ht="15.75" customHeight="1" hidden="1" collapsed="1">
      <c r="A80" s="144">
        <v>2</v>
      </c>
      <c r="B80" s="142">
        <v>3</v>
      </c>
      <c r="C80" s="142">
        <v>2</v>
      </c>
      <c r="D80" s="142">
        <v>1</v>
      </c>
      <c r="E80" s="142">
        <v>1</v>
      </c>
      <c r="F80" s="145"/>
      <c r="G80" s="170" t="s">
        <v>71</v>
      </c>
      <c r="H80" s="129">
        <v>51</v>
      </c>
      <c r="I80" s="138">
        <f>SUM(I81)</f>
        <v>0</v>
      </c>
      <c r="J80" s="138">
        <f>SUM(J81)</f>
        <v>0</v>
      </c>
      <c r="K80" s="138">
        <f>SUM(K81)</f>
        <v>0</v>
      </c>
      <c r="L80" s="138">
        <f>SUM(L81)</f>
        <v>0</v>
      </c>
    </row>
    <row r="81" spans="1:12" ht="13.5" customHeight="1" hidden="1" collapsed="1">
      <c r="A81" s="144">
        <v>2</v>
      </c>
      <c r="B81" s="142">
        <v>3</v>
      </c>
      <c r="C81" s="142">
        <v>2</v>
      </c>
      <c r="D81" s="142">
        <v>1</v>
      </c>
      <c r="E81" s="142">
        <v>1</v>
      </c>
      <c r="F81" s="145">
        <v>1</v>
      </c>
      <c r="G81" s="170" t="s">
        <v>71</v>
      </c>
      <c r="H81" s="129">
        <v>52</v>
      </c>
      <c r="I81" s="157">
        <v>0</v>
      </c>
      <c r="J81" s="157">
        <v>0</v>
      </c>
      <c r="K81" s="157">
        <v>0</v>
      </c>
      <c r="L81" s="157">
        <v>0</v>
      </c>
    </row>
    <row r="82" spans="1:12" ht="16.5" customHeight="1" hidden="1" collapsed="1">
      <c r="A82" s="134">
        <v>2</v>
      </c>
      <c r="B82" s="135">
        <v>4</v>
      </c>
      <c r="C82" s="135"/>
      <c r="D82" s="135"/>
      <c r="E82" s="135"/>
      <c r="F82" s="137"/>
      <c r="G82" s="184" t="s">
        <v>72</v>
      </c>
      <c r="H82" s="129">
        <v>53</v>
      </c>
      <c r="I82" s="138">
        <f aca="true" t="shared" si="4" ref="I82:L84">I83</f>
        <v>0</v>
      </c>
      <c r="J82" s="180">
        <f t="shared" si="4"/>
        <v>0</v>
      </c>
      <c r="K82" s="139">
        <f t="shared" si="4"/>
        <v>0</v>
      </c>
      <c r="L82" s="139">
        <f t="shared" si="4"/>
        <v>0</v>
      </c>
    </row>
    <row r="83" spans="1:12" ht="15.75" customHeight="1" hidden="1" collapsed="1">
      <c r="A83" s="149">
        <v>2</v>
      </c>
      <c r="B83" s="150">
        <v>4</v>
      </c>
      <c r="C83" s="150">
        <v>1</v>
      </c>
      <c r="D83" s="150"/>
      <c r="E83" s="150"/>
      <c r="F83" s="152"/>
      <c r="G83" s="154" t="s">
        <v>73</v>
      </c>
      <c r="H83" s="129">
        <v>54</v>
      </c>
      <c r="I83" s="138">
        <f t="shared" si="4"/>
        <v>0</v>
      </c>
      <c r="J83" s="180">
        <f t="shared" si="4"/>
        <v>0</v>
      </c>
      <c r="K83" s="139">
        <f t="shared" si="4"/>
        <v>0</v>
      </c>
      <c r="L83" s="139">
        <f t="shared" si="4"/>
        <v>0</v>
      </c>
    </row>
    <row r="84" spans="1:12" ht="17.25" customHeight="1" hidden="1" collapsed="1">
      <c r="A84" s="149">
        <v>2</v>
      </c>
      <c r="B84" s="150">
        <v>4</v>
      </c>
      <c r="C84" s="150">
        <v>1</v>
      </c>
      <c r="D84" s="150">
        <v>1</v>
      </c>
      <c r="E84" s="150"/>
      <c r="F84" s="152"/>
      <c r="G84" s="154" t="s">
        <v>73</v>
      </c>
      <c r="H84" s="129">
        <v>55</v>
      </c>
      <c r="I84" s="138">
        <f t="shared" si="4"/>
        <v>0</v>
      </c>
      <c r="J84" s="180">
        <f t="shared" si="4"/>
        <v>0</v>
      </c>
      <c r="K84" s="139">
        <f t="shared" si="4"/>
        <v>0</v>
      </c>
      <c r="L84" s="139">
        <f t="shared" si="4"/>
        <v>0</v>
      </c>
    </row>
    <row r="85" spans="1:12" ht="18" customHeight="1" hidden="1" collapsed="1">
      <c r="A85" s="149">
        <v>2</v>
      </c>
      <c r="B85" s="150">
        <v>4</v>
      </c>
      <c r="C85" s="150">
        <v>1</v>
      </c>
      <c r="D85" s="150">
        <v>1</v>
      </c>
      <c r="E85" s="150">
        <v>1</v>
      </c>
      <c r="F85" s="152"/>
      <c r="G85" s="154" t="s">
        <v>73</v>
      </c>
      <c r="H85" s="129">
        <v>56</v>
      </c>
      <c r="I85" s="138">
        <f>SUM(I86:I88)</f>
        <v>0</v>
      </c>
      <c r="J85" s="180">
        <f>SUM(J86:J88)</f>
        <v>0</v>
      </c>
      <c r="K85" s="139">
        <f>SUM(K86:K88)</f>
        <v>0</v>
      </c>
      <c r="L85" s="139">
        <f>SUM(L86:L88)</f>
        <v>0</v>
      </c>
    </row>
    <row r="86" spans="1:12" ht="14.25" customHeight="1" hidden="1" collapsed="1">
      <c r="A86" s="149">
        <v>2</v>
      </c>
      <c r="B86" s="150">
        <v>4</v>
      </c>
      <c r="C86" s="150">
        <v>1</v>
      </c>
      <c r="D86" s="150">
        <v>1</v>
      </c>
      <c r="E86" s="150">
        <v>1</v>
      </c>
      <c r="F86" s="152">
        <v>1</v>
      </c>
      <c r="G86" s="154" t="s">
        <v>74</v>
      </c>
      <c r="H86" s="129">
        <v>57</v>
      </c>
      <c r="I86" s="157">
        <v>0</v>
      </c>
      <c r="J86" s="157">
        <v>0</v>
      </c>
      <c r="K86" s="157">
        <v>0</v>
      </c>
      <c r="L86" s="157">
        <v>0</v>
      </c>
    </row>
    <row r="87" spans="1:12" ht="13.5" customHeight="1" hidden="1" collapsed="1">
      <c r="A87" s="149">
        <v>2</v>
      </c>
      <c r="B87" s="149">
        <v>4</v>
      </c>
      <c r="C87" s="149">
        <v>1</v>
      </c>
      <c r="D87" s="150">
        <v>1</v>
      </c>
      <c r="E87" s="150">
        <v>1</v>
      </c>
      <c r="F87" s="185">
        <v>2</v>
      </c>
      <c r="G87" s="151" t="s">
        <v>75</v>
      </c>
      <c r="H87" s="129">
        <v>58</v>
      </c>
      <c r="I87" s="157">
        <v>0</v>
      </c>
      <c r="J87" s="157">
        <v>0</v>
      </c>
      <c r="K87" s="157">
        <v>0</v>
      </c>
      <c r="L87" s="157">
        <v>0</v>
      </c>
    </row>
    <row r="88" spans="1:12" ht="15" hidden="1" collapsed="1">
      <c r="A88" s="149">
        <v>2</v>
      </c>
      <c r="B88" s="150">
        <v>4</v>
      </c>
      <c r="C88" s="149">
        <v>1</v>
      </c>
      <c r="D88" s="150">
        <v>1</v>
      </c>
      <c r="E88" s="150">
        <v>1</v>
      </c>
      <c r="F88" s="185">
        <v>3</v>
      </c>
      <c r="G88" s="151" t="s">
        <v>76</v>
      </c>
      <c r="H88" s="129">
        <v>59</v>
      </c>
      <c r="I88" s="157">
        <v>0</v>
      </c>
      <c r="J88" s="157">
        <v>0</v>
      </c>
      <c r="K88" s="157">
        <v>0</v>
      </c>
      <c r="L88" s="157">
        <v>0</v>
      </c>
    </row>
    <row r="89" spans="1:12" ht="15" hidden="1" collapsed="1">
      <c r="A89" s="134">
        <v>2</v>
      </c>
      <c r="B89" s="135">
        <v>5</v>
      </c>
      <c r="C89" s="134"/>
      <c r="D89" s="135"/>
      <c r="E89" s="135"/>
      <c r="F89" s="186"/>
      <c r="G89" s="136" t="s">
        <v>77</v>
      </c>
      <c r="H89" s="129">
        <v>60</v>
      </c>
      <c r="I89" s="138">
        <f>SUM(I90+I95+I100)</f>
        <v>0</v>
      </c>
      <c r="J89" s="180">
        <f>SUM(J90+J95+J100)</f>
        <v>0</v>
      </c>
      <c r="K89" s="139">
        <f>SUM(K90+K95+K100)</f>
        <v>0</v>
      </c>
      <c r="L89" s="139">
        <f>SUM(L90+L95+L100)</f>
        <v>0</v>
      </c>
    </row>
    <row r="90" spans="1:12" ht="15" hidden="1" collapsed="1">
      <c r="A90" s="144">
        <v>2</v>
      </c>
      <c r="B90" s="142">
        <v>5</v>
      </c>
      <c r="C90" s="144">
        <v>1</v>
      </c>
      <c r="D90" s="142"/>
      <c r="E90" s="142"/>
      <c r="F90" s="187"/>
      <c r="G90" s="143" t="s">
        <v>78</v>
      </c>
      <c r="H90" s="129">
        <v>61</v>
      </c>
      <c r="I90" s="160">
        <f aca="true" t="shared" si="5" ref="I90:L91">I91</f>
        <v>0</v>
      </c>
      <c r="J90" s="182">
        <f t="shared" si="5"/>
        <v>0</v>
      </c>
      <c r="K90" s="161">
        <f t="shared" si="5"/>
        <v>0</v>
      </c>
      <c r="L90" s="161">
        <f t="shared" si="5"/>
        <v>0</v>
      </c>
    </row>
    <row r="91" spans="1:12" ht="15" hidden="1" collapsed="1">
      <c r="A91" s="149">
        <v>2</v>
      </c>
      <c r="B91" s="150">
        <v>5</v>
      </c>
      <c r="C91" s="149">
        <v>1</v>
      </c>
      <c r="D91" s="150">
        <v>1</v>
      </c>
      <c r="E91" s="150"/>
      <c r="F91" s="185"/>
      <c r="G91" s="151" t="s">
        <v>78</v>
      </c>
      <c r="H91" s="129">
        <v>62</v>
      </c>
      <c r="I91" s="138">
        <f t="shared" si="5"/>
        <v>0</v>
      </c>
      <c r="J91" s="180">
        <f t="shared" si="5"/>
        <v>0</v>
      </c>
      <c r="K91" s="139">
        <f t="shared" si="5"/>
        <v>0</v>
      </c>
      <c r="L91" s="139">
        <f t="shared" si="5"/>
        <v>0</v>
      </c>
    </row>
    <row r="92" spans="1:12" ht="15" hidden="1" collapsed="1">
      <c r="A92" s="149">
        <v>2</v>
      </c>
      <c r="B92" s="150">
        <v>5</v>
      </c>
      <c r="C92" s="149">
        <v>1</v>
      </c>
      <c r="D92" s="150">
        <v>1</v>
      </c>
      <c r="E92" s="150">
        <v>1</v>
      </c>
      <c r="F92" s="185"/>
      <c r="G92" s="151" t="s">
        <v>78</v>
      </c>
      <c r="H92" s="129">
        <v>63</v>
      </c>
      <c r="I92" s="138">
        <f>SUM(I93:I94)</f>
        <v>0</v>
      </c>
      <c r="J92" s="180">
        <f>SUM(J93:J94)</f>
        <v>0</v>
      </c>
      <c r="K92" s="139">
        <f>SUM(K93:K94)</f>
        <v>0</v>
      </c>
      <c r="L92" s="139">
        <f>SUM(L93:L94)</f>
        <v>0</v>
      </c>
    </row>
    <row r="93" spans="1:12" ht="25.5" customHeight="1" hidden="1" collapsed="1">
      <c r="A93" s="149">
        <v>2</v>
      </c>
      <c r="B93" s="150">
        <v>5</v>
      </c>
      <c r="C93" s="149">
        <v>1</v>
      </c>
      <c r="D93" s="150">
        <v>1</v>
      </c>
      <c r="E93" s="150">
        <v>1</v>
      </c>
      <c r="F93" s="185">
        <v>1</v>
      </c>
      <c r="G93" s="151" t="s">
        <v>79</v>
      </c>
      <c r="H93" s="129">
        <v>64</v>
      </c>
      <c r="I93" s="157">
        <v>0</v>
      </c>
      <c r="J93" s="157">
        <v>0</v>
      </c>
      <c r="K93" s="157">
        <v>0</v>
      </c>
      <c r="L93" s="157">
        <v>0</v>
      </c>
    </row>
    <row r="94" spans="1:12" ht="15.75" customHeight="1" hidden="1" collapsed="1">
      <c r="A94" s="149">
        <v>2</v>
      </c>
      <c r="B94" s="150">
        <v>5</v>
      </c>
      <c r="C94" s="149">
        <v>1</v>
      </c>
      <c r="D94" s="150">
        <v>1</v>
      </c>
      <c r="E94" s="150">
        <v>1</v>
      </c>
      <c r="F94" s="185">
        <v>2</v>
      </c>
      <c r="G94" s="151" t="s">
        <v>80</v>
      </c>
      <c r="H94" s="129">
        <v>65</v>
      </c>
      <c r="I94" s="157">
        <v>0</v>
      </c>
      <c r="J94" s="157">
        <v>0</v>
      </c>
      <c r="K94" s="157">
        <v>0</v>
      </c>
      <c r="L94" s="157">
        <v>0</v>
      </c>
    </row>
    <row r="95" spans="1:12" ht="12" customHeight="1" hidden="1" collapsed="1">
      <c r="A95" s="149">
        <v>2</v>
      </c>
      <c r="B95" s="150">
        <v>5</v>
      </c>
      <c r="C95" s="149">
        <v>2</v>
      </c>
      <c r="D95" s="150"/>
      <c r="E95" s="150"/>
      <c r="F95" s="185"/>
      <c r="G95" s="151" t="s">
        <v>81</v>
      </c>
      <c r="H95" s="129">
        <v>66</v>
      </c>
      <c r="I95" s="138">
        <f aca="true" t="shared" si="6" ref="I95:L96">I96</f>
        <v>0</v>
      </c>
      <c r="J95" s="180">
        <f t="shared" si="6"/>
        <v>0</v>
      </c>
      <c r="K95" s="139">
        <f t="shared" si="6"/>
        <v>0</v>
      </c>
      <c r="L95" s="138">
        <f t="shared" si="6"/>
        <v>0</v>
      </c>
    </row>
    <row r="96" spans="1:12" ht="15.75" customHeight="1" hidden="1" collapsed="1">
      <c r="A96" s="154">
        <v>2</v>
      </c>
      <c r="B96" s="149">
        <v>5</v>
      </c>
      <c r="C96" s="150">
        <v>2</v>
      </c>
      <c r="D96" s="151">
        <v>1</v>
      </c>
      <c r="E96" s="149"/>
      <c r="F96" s="185"/>
      <c r="G96" s="151" t="s">
        <v>81</v>
      </c>
      <c r="H96" s="129">
        <v>67</v>
      </c>
      <c r="I96" s="138">
        <f t="shared" si="6"/>
        <v>0</v>
      </c>
      <c r="J96" s="180">
        <f t="shared" si="6"/>
        <v>0</v>
      </c>
      <c r="K96" s="139">
        <f t="shared" si="6"/>
        <v>0</v>
      </c>
      <c r="L96" s="138">
        <f t="shared" si="6"/>
        <v>0</v>
      </c>
    </row>
    <row r="97" spans="1:12" ht="15" customHeight="1" hidden="1" collapsed="1">
      <c r="A97" s="154">
        <v>2</v>
      </c>
      <c r="B97" s="149">
        <v>5</v>
      </c>
      <c r="C97" s="150">
        <v>2</v>
      </c>
      <c r="D97" s="151">
        <v>1</v>
      </c>
      <c r="E97" s="149">
        <v>1</v>
      </c>
      <c r="F97" s="185"/>
      <c r="G97" s="151" t="s">
        <v>81</v>
      </c>
      <c r="H97" s="129">
        <v>68</v>
      </c>
      <c r="I97" s="138">
        <f>SUM(I98:I99)</f>
        <v>0</v>
      </c>
      <c r="J97" s="180">
        <f>SUM(J98:J99)</f>
        <v>0</v>
      </c>
      <c r="K97" s="139">
        <f>SUM(K98:K99)</f>
        <v>0</v>
      </c>
      <c r="L97" s="138">
        <f>SUM(L98:L99)</f>
        <v>0</v>
      </c>
    </row>
    <row r="98" spans="1:12" ht="25.5" customHeight="1" hidden="1" collapsed="1">
      <c r="A98" s="154">
        <v>2</v>
      </c>
      <c r="B98" s="149">
        <v>5</v>
      </c>
      <c r="C98" s="150">
        <v>2</v>
      </c>
      <c r="D98" s="151">
        <v>1</v>
      </c>
      <c r="E98" s="149">
        <v>1</v>
      </c>
      <c r="F98" s="185">
        <v>1</v>
      </c>
      <c r="G98" s="151" t="s">
        <v>82</v>
      </c>
      <c r="H98" s="129">
        <v>69</v>
      </c>
      <c r="I98" s="157">
        <v>0</v>
      </c>
      <c r="J98" s="157">
        <v>0</v>
      </c>
      <c r="K98" s="157">
        <v>0</v>
      </c>
      <c r="L98" s="157">
        <v>0</v>
      </c>
    </row>
    <row r="99" spans="1:12" ht="25.5" customHeight="1" hidden="1" collapsed="1">
      <c r="A99" s="154">
        <v>2</v>
      </c>
      <c r="B99" s="149">
        <v>5</v>
      </c>
      <c r="C99" s="150">
        <v>2</v>
      </c>
      <c r="D99" s="151">
        <v>1</v>
      </c>
      <c r="E99" s="149">
        <v>1</v>
      </c>
      <c r="F99" s="185">
        <v>2</v>
      </c>
      <c r="G99" s="151" t="s">
        <v>83</v>
      </c>
      <c r="H99" s="129">
        <v>70</v>
      </c>
      <c r="I99" s="157">
        <v>0</v>
      </c>
      <c r="J99" s="157">
        <v>0</v>
      </c>
      <c r="K99" s="157">
        <v>0</v>
      </c>
      <c r="L99" s="157">
        <v>0</v>
      </c>
    </row>
    <row r="100" spans="1:12" ht="28.5" customHeight="1" hidden="1" collapsed="1">
      <c r="A100" s="154">
        <v>2</v>
      </c>
      <c r="B100" s="149">
        <v>5</v>
      </c>
      <c r="C100" s="150">
        <v>3</v>
      </c>
      <c r="D100" s="151"/>
      <c r="E100" s="149"/>
      <c r="F100" s="185"/>
      <c r="G100" s="151" t="s">
        <v>84</v>
      </c>
      <c r="H100" s="129">
        <v>71</v>
      </c>
      <c r="I100" s="138">
        <f aca="true" t="shared" si="7" ref="I100:L101">I101</f>
        <v>0</v>
      </c>
      <c r="J100" s="180">
        <f t="shared" si="7"/>
        <v>0</v>
      </c>
      <c r="K100" s="139">
        <f t="shared" si="7"/>
        <v>0</v>
      </c>
      <c r="L100" s="138">
        <f t="shared" si="7"/>
        <v>0</v>
      </c>
    </row>
    <row r="101" spans="1:12" ht="27" customHeight="1" hidden="1" collapsed="1">
      <c r="A101" s="154">
        <v>2</v>
      </c>
      <c r="B101" s="149">
        <v>5</v>
      </c>
      <c r="C101" s="150">
        <v>3</v>
      </c>
      <c r="D101" s="151">
        <v>1</v>
      </c>
      <c r="E101" s="149"/>
      <c r="F101" s="185"/>
      <c r="G101" s="151" t="s">
        <v>85</v>
      </c>
      <c r="H101" s="129">
        <v>72</v>
      </c>
      <c r="I101" s="138">
        <f t="shared" si="7"/>
        <v>0</v>
      </c>
      <c r="J101" s="180">
        <f t="shared" si="7"/>
        <v>0</v>
      </c>
      <c r="K101" s="139">
        <f t="shared" si="7"/>
        <v>0</v>
      </c>
      <c r="L101" s="138">
        <f t="shared" si="7"/>
        <v>0</v>
      </c>
    </row>
    <row r="102" spans="1:12" ht="30" customHeight="1" hidden="1" collapsed="1">
      <c r="A102" s="162">
        <v>2</v>
      </c>
      <c r="B102" s="163">
        <v>5</v>
      </c>
      <c r="C102" s="164">
        <v>3</v>
      </c>
      <c r="D102" s="165">
        <v>1</v>
      </c>
      <c r="E102" s="163">
        <v>1</v>
      </c>
      <c r="F102" s="188"/>
      <c r="G102" s="165" t="s">
        <v>85</v>
      </c>
      <c r="H102" s="129">
        <v>73</v>
      </c>
      <c r="I102" s="148">
        <f>SUM(I103:I104)</f>
        <v>0</v>
      </c>
      <c r="J102" s="183">
        <f>SUM(J103:J104)</f>
        <v>0</v>
      </c>
      <c r="K102" s="147">
        <f>SUM(K103:K104)</f>
        <v>0</v>
      </c>
      <c r="L102" s="148">
        <f>SUM(L103:L104)</f>
        <v>0</v>
      </c>
    </row>
    <row r="103" spans="1:12" ht="26.25" customHeight="1" hidden="1" collapsed="1">
      <c r="A103" s="154">
        <v>2</v>
      </c>
      <c r="B103" s="149">
        <v>5</v>
      </c>
      <c r="C103" s="150">
        <v>3</v>
      </c>
      <c r="D103" s="151">
        <v>1</v>
      </c>
      <c r="E103" s="149">
        <v>1</v>
      </c>
      <c r="F103" s="185">
        <v>1</v>
      </c>
      <c r="G103" s="151" t="s">
        <v>85</v>
      </c>
      <c r="H103" s="129">
        <v>74</v>
      </c>
      <c r="I103" s="157">
        <v>0</v>
      </c>
      <c r="J103" s="157">
        <v>0</v>
      </c>
      <c r="K103" s="157">
        <v>0</v>
      </c>
      <c r="L103" s="157">
        <v>0</v>
      </c>
    </row>
    <row r="104" spans="1:12" ht="26.25" customHeight="1" hidden="1" collapsed="1">
      <c r="A104" s="162">
        <v>2</v>
      </c>
      <c r="B104" s="163">
        <v>5</v>
      </c>
      <c r="C104" s="164">
        <v>3</v>
      </c>
      <c r="D104" s="165">
        <v>1</v>
      </c>
      <c r="E104" s="163">
        <v>1</v>
      </c>
      <c r="F104" s="188">
        <v>2</v>
      </c>
      <c r="G104" s="165" t="s">
        <v>86</v>
      </c>
      <c r="H104" s="129">
        <v>75</v>
      </c>
      <c r="I104" s="157">
        <v>0</v>
      </c>
      <c r="J104" s="157">
        <v>0</v>
      </c>
      <c r="K104" s="157">
        <v>0</v>
      </c>
      <c r="L104" s="157">
        <v>0</v>
      </c>
    </row>
    <row r="105" spans="1:12" ht="27.75" customHeight="1" hidden="1" collapsed="1">
      <c r="A105" s="162">
        <v>2</v>
      </c>
      <c r="B105" s="163">
        <v>5</v>
      </c>
      <c r="C105" s="164">
        <v>3</v>
      </c>
      <c r="D105" s="165">
        <v>2</v>
      </c>
      <c r="E105" s="163"/>
      <c r="F105" s="188"/>
      <c r="G105" s="165" t="s">
        <v>87</v>
      </c>
      <c r="H105" s="129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</row>
    <row r="106" spans="1:12" ht="25.5" customHeight="1" hidden="1" collapsed="1">
      <c r="A106" s="162">
        <v>2</v>
      </c>
      <c r="B106" s="163">
        <v>5</v>
      </c>
      <c r="C106" s="164">
        <v>3</v>
      </c>
      <c r="D106" s="165">
        <v>2</v>
      </c>
      <c r="E106" s="163">
        <v>1</v>
      </c>
      <c r="F106" s="188"/>
      <c r="G106" s="165" t="s">
        <v>87</v>
      </c>
      <c r="H106" s="129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</row>
    <row r="107" spans="1:12" ht="30" customHeight="1" hidden="1" collapsed="1">
      <c r="A107" s="162">
        <v>2</v>
      </c>
      <c r="B107" s="163">
        <v>5</v>
      </c>
      <c r="C107" s="164">
        <v>3</v>
      </c>
      <c r="D107" s="165">
        <v>2</v>
      </c>
      <c r="E107" s="163">
        <v>1</v>
      </c>
      <c r="F107" s="188">
        <v>1</v>
      </c>
      <c r="G107" s="165" t="s">
        <v>87</v>
      </c>
      <c r="H107" s="129">
        <v>78</v>
      </c>
      <c r="I107" s="157">
        <v>0</v>
      </c>
      <c r="J107" s="157">
        <v>0</v>
      </c>
      <c r="K107" s="157">
        <v>0</v>
      </c>
      <c r="L107" s="157">
        <v>0</v>
      </c>
    </row>
    <row r="108" spans="1:12" ht="18" customHeight="1" hidden="1" collapsed="1">
      <c r="A108" s="162">
        <v>2</v>
      </c>
      <c r="B108" s="163">
        <v>5</v>
      </c>
      <c r="C108" s="164">
        <v>3</v>
      </c>
      <c r="D108" s="165">
        <v>2</v>
      </c>
      <c r="E108" s="163">
        <v>1</v>
      </c>
      <c r="F108" s="188">
        <v>2</v>
      </c>
      <c r="G108" s="165" t="s">
        <v>88</v>
      </c>
      <c r="H108" s="129">
        <v>79</v>
      </c>
      <c r="I108" s="157">
        <v>0</v>
      </c>
      <c r="J108" s="157">
        <v>0</v>
      </c>
      <c r="K108" s="157">
        <v>0</v>
      </c>
      <c r="L108" s="157">
        <v>0</v>
      </c>
    </row>
    <row r="109" spans="1:12" ht="16.5" customHeight="1" hidden="1" collapsed="1">
      <c r="A109" s="184">
        <v>2</v>
      </c>
      <c r="B109" s="134">
        <v>6</v>
      </c>
      <c r="C109" s="135"/>
      <c r="D109" s="136"/>
      <c r="E109" s="134"/>
      <c r="F109" s="186"/>
      <c r="G109" s="189" t="s">
        <v>89</v>
      </c>
      <c r="H109" s="129">
        <v>80</v>
      </c>
      <c r="I109" s="138">
        <f>SUM(I110+I115+I119+I123+I127)</f>
        <v>0</v>
      </c>
      <c r="J109" s="180">
        <f>SUM(J110+J115+J119+J123+J127)</f>
        <v>0</v>
      </c>
      <c r="K109" s="139">
        <f>SUM(K110+K115+K119+K123+K127)</f>
        <v>0</v>
      </c>
      <c r="L109" s="138">
        <f>SUM(L110+L115+L119+L123+L127)</f>
        <v>0</v>
      </c>
    </row>
    <row r="110" spans="1:12" ht="14.25" customHeight="1" hidden="1" collapsed="1">
      <c r="A110" s="162">
        <v>2</v>
      </c>
      <c r="B110" s="163">
        <v>6</v>
      </c>
      <c r="C110" s="164">
        <v>1</v>
      </c>
      <c r="D110" s="165"/>
      <c r="E110" s="163"/>
      <c r="F110" s="188"/>
      <c r="G110" s="165" t="s">
        <v>90</v>
      </c>
      <c r="H110" s="129">
        <v>81</v>
      </c>
      <c r="I110" s="148">
        <f aca="true" t="shared" si="8" ref="I110:L111">I111</f>
        <v>0</v>
      </c>
      <c r="J110" s="183">
        <f t="shared" si="8"/>
        <v>0</v>
      </c>
      <c r="K110" s="147">
        <f t="shared" si="8"/>
        <v>0</v>
      </c>
      <c r="L110" s="148">
        <f t="shared" si="8"/>
        <v>0</v>
      </c>
    </row>
    <row r="111" spans="1:12" ht="14.25" customHeight="1" hidden="1" collapsed="1">
      <c r="A111" s="154">
        <v>2</v>
      </c>
      <c r="B111" s="149">
        <v>6</v>
      </c>
      <c r="C111" s="150">
        <v>1</v>
      </c>
      <c r="D111" s="151">
        <v>1</v>
      </c>
      <c r="E111" s="149"/>
      <c r="F111" s="185"/>
      <c r="G111" s="151" t="s">
        <v>90</v>
      </c>
      <c r="H111" s="129">
        <v>82</v>
      </c>
      <c r="I111" s="138">
        <f t="shared" si="8"/>
        <v>0</v>
      </c>
      <c r="J111" s="180">
        <f t="shared" si="8"/>
        <v>0</v>
      </c>
      <c r="K111" s="139">
        <f t="shared" si="8"/>
        <v>0</v>
      </c>
      <c r="L111" s="138">
        <f t="shared" si="8"/>
        <v>0</v>
      </c>
    </row>
    <row r="112" spans="1:12" ht="15" hidden="1" collapsed="1">
      <c r="A112" s="154">
        <v>2</v>
      </c>
      <c r="B112" s="149">
        <v>6</v>
      </c>
      <c r="C112" s="150">
        <v>1</v>
      </c>
      <c r="D112" s="151">
        <v>1</v>
      </c>
      <c r="E112" s="149">
        <v>1</v>
      </c>
      <c r="F112" s="185"/>
      <c r="G112" s="151" t="s">
        <v>90</v>
      </c>
      <c r="H112" s="129">
        <v>83</v>
      </c>
      <c r="I112" s="138">
        <f>SUM(I113:I114)</f>
        <v>0</v>
      </c>
      <c r="J112" s="180">
        <f>SUM(J113:J114)</f>
        <v>0</v>
      </c>
      <c r="K112" s="139">
        <f>SUM(K113:K114)</f>
        <v>0</v>
      </c>
      <c r="L112" s="138">
        <f>SUM(L113:L114)</f>
        <v>0</v>
      </c>
    </row>
    <row r="113" spans="1:12" ht="13.5" customHeight="1" hidden="1" collapsed="1">
      <c r="A113" s="154">
        <v>2</v>
      </c>
      <c r="B113" s="149">
        <v>6</v>
      </c>
      <c r="C113" s="150">
        <v>1</v>
      </c>
      <c r="D113" s="151">
        <v>1</v>
      </c>
      <c r="E113" s="149">
        <v>1</v>
      </c>
      <c r="F113" s="185">
        <v>1</v>
      </c>
      <c r="G113" s="151" t="s">
        <v>91</v>
      </c>
      <c r="H113" s="129">
        <v>84</v>
      </c>
      <c r="I113" s="157">
        <v>0</v>
      </c>
      <c r="J113" s="157">
        <v>0</v>
      </c>
      <c r="K113" s="157">
        <v>0</v>
      </c>
      <c r="L113" s="157">
        <v>0</v>
      </c>
    </row>
    <row r="114" spans="1:12" ht="15" hidden="1" collapsed="1">
      <c r="A114" s="170">
        <v>2</v>
      </c>
      <c r="B114" s="144">
        <v>6</v>
      </c>
      <c r="C114" s="142">
        <v>1</v>
      </c>
      <c r="D114" s="143">
        <v>1</v>
      </c>
      <c r="E114" s="144">
        <v>1</v>
      </c>
      <c r="F114" s="187">
        <v>2</v>
      </c>
      <c r="G114" s="143" t="s">
        <v>92</v>
      </c>
      <c r="H114" s="129">
        <v>85</v>
      </c>
      <c r="I114" s="155">
        <v>0</v>
      </c>
      <c r="J114" s="155">
        <v>0</v>
      </c>
      <c r="K114" s="155">
        <v>0</v>
      </c>
      <c r="L114" s="155">
        <v>0</v>
      </c>
    </row>
    <row r="115" spans="1:12" ht="25.5" customHeight="1" hidden="1" collapsed="1">
      <c r="A115" s="154">
        <v>2</v>
      </c>
      <c r="B115" s="149">
        <v>6</v>
      </c>
      <c r="C115" s="150">
        <v>2</v>
      </c>
      <c r="D115" s="151"/>
      <c r="E115" s="149"/>
      <c r="F115" s="185"/>
      <c r="G115" s="151" t="s">
        <v>93</v>
      </c>
      <c r="H115" s="129">
        <v>86</v>
      </c>
      <c r="I115" s="138">
        <f aca="true" t="shared" si="9" ref="I115:L117">I116</f>
        <v>0</v>
      </c>
      <c r="J115" s="180">
        <f t="shared" si="9"/>
        <v>0</v>
      </c>
      <c r="K115" s="139">
        <f t="shared" si="9"/>
        <v>0</v>
      </c>
      <c r="L115" s="138">
        <f t="shared" si="9"/>
        <v>0</v>
      </c>
    </row>
    <row r="116" spans="1:12" ht="14.25" customHeight="1" hidden="1" collapsed="1">
      <c r="A116" s="154">
        <v>2</v>
      </c>
      <c r="B116" s="149">
        <v>6</v>
      </c>
      <c r="C116" s="150">
        <v>2</v>
      </c>
      <c r="D116" s="151">
        <v>1</v>
      </c>
      <c r="E116" s="149"/>
      <c r="F116" s="185"/>
      <c r="G116" s="151" t="s">
        <v>93</v>
      </c>
      <c r="H116" s="129">
        <v>87</v>
      </c>
      <c r="I116" s="138">
        <f t="shared" si="9"/>
        <v>0</v>
      </c>
      <c r="J116" s="180">
        <f t="shared" si="9"/>
        <v>0</v>
      </c>
      <c r="K116" s="139">
        <f t="shared" si="9"/>
        <v>0</v>
      </c>
      <c r="L116" s="138">
        <f t="shared" si="9"/>
        <v>0</v>
      </c>
    </row>
    <row r="117" spans="1:12" ht="14.25" customHeight="1" hidden="1" collapsed="1">
      <c r="A117" s="154">
        <v>2</v>
      </c>
      <c r="B117" s="149">
        <v>6</v>
      </c>
      <c r="C117" s="150">
        <v>2</v>
      </c>
      <c r="D117" s="151">
        <v>1</v>
      </c>
      <c r="E117" s="149">
        <v>1</v>
      </c>
      <c r="F117" s="185"/>
      <c r="G117" s="151" t="s">
        <v>93</v>
      </c>
      <c r="H117" s="129">
        <v>88</v>
      </c>
      <c r="I117" s="190">
        <f t="shared" si="9"/>
        <v>0</v>
      </c>
      <c r="J117" s="191">
        <f t="shared" si="9"/>
        <v>0</v>
      </c>
      <c r="K117" s="192">
        <f t="shared" si="9"/>
        <v>0</v>
      </c>
      <c r="L117" s="190">
        <f t="shared" si="9"/>
        <v>0</v>
      </c>
    </row>
    <row r="118" spans="1:12" ht="25.5" customHeight="1" hidden="1" collapsed="1">
      <c r="A118" s="154">
        <v>2</v>
      </c>
      <c r="B118" s="149">
        <v>6</v>
      </c>
      <c r="C118" s="150">
        <v>2</v>
      </c>
      <c r="D118" s="151">
        <v>1</v>
      </c>
      <c r="E118" s="149">
        <v>1</v>
      </c>
      <c r="F118" s="185">
        <v>1</v>
      </c>
      <c r="G118" s="151" t="s">
        <v>93</v>
      </c>
      <c r="H118" s="129">
        <v>89</v>
      </c>
      <c r="I118" s="157">
        <v>0</v>
      </c>
      <c r="J118" s="157">
        <v>0</v>
      </c>
      <c r="K118" s="157">
        <v>0</v>
      </c>
      <c r="L118" s="157">
        <v>0</v>
      </c>
    </row>
    <row r="119" spans="1:12" ht="26.25" customHeight="1" hidden="1" collapsed="1">
      <c r="A119" s="170">
        <v>2</v>
      </c>
      <c r="B119" s="144">
        <v>6</v>
      </c>
      <c r="C119" s="142">
        <v>3</v>
      </c>
      <c r="D119" s="143"/>
      <c r="E119" s="144"/>
      <c r="F119" s="187"/>
      <c r="G119" s="143" t="s">
        <v>94</v>
      </c>
      <c r="H119" s="129">
        <v>90</v>
      </c>
      <c r="I119" s="160">
        <f aca="true" t="shared" si="10" ref="I119:L121">I120</f>
        <v>0</v>
      </c>
      <c r="J119" s="182">
        <f t="shared" si="10"/>
        <v>0</v>
      </c>
      <c r="K119" s="161">
        <f t="shared" si="10"/>
        <v>0</v>
      </c>
      <c r="L119" s="160">
        <f t="shared" si="10"/>
        <v>0</v>
      </c>
    </row>
    <row r="120" spans="1:12" ht="25.5" customHeight="1" hidden="1" collapsed="1">
      <c r="A120" s="154">
        <v>2</v>
      </c>
      <c r="B120" s="149">
        <v>6</v>
      </c>
      <c r="C120" s="150">
        <v>3</v>
      </c>
      <c r="D120" s="151">
        <v>1</v>
      </c>
      <c r="E120" s="149"/>
      <c r="F120" s="185"/>
      <c r="G120" s="151" t="s">
        <v>94</v>
      </c>
      <c r="H120" s="129">
        <v>91</v>
      </c>
      <c r="I120" s="138">
        <f t="shared" si="10"/>
        <v>0</v>
      </c>
      <c r="J120" s="180">
        <f t="shared" si="10"/>
        <v>0</v>
      </c>
      <c r="K120" s="139">
        <f t="shared" si="10"/>
        <v>0</v>
      </c>
      <c r="L120" s="138">
        <f t="shared" si="10"/>
        <v>0</v>
      </c>
    </row>
    <row r="121" spans="1:12" ht="26.25" customHeight="1" hidden="1" collapsed="1">
      <c r="A121" s="154">
        <v>2</v>
      </c>
      <c r="B121" s="149">
        <v>6</v>
      </c>
      <c r="C121" s="150">
        <v>3</v>
      </c>
      <c r="D121" s="151">
        <v>1</v>
      </c>
      <c r="E121" s="149">
        <v>1</v>
      </c>
      <c r="F121" s="185"/>
      <c r="G121" s="151" t="s">
        <v>94</v>
      </c>
      <c r="H121" s="129">
        <v>92</v>
      </c>
      <c r="I121" s="138">
        <f t="shared" si="10"/>
        <v>0</v>
      </c>
      <c r="J121" s="180">
        <f t="shared" si="10"/>
        <v>0</v>
      </c>
      <c r="K121" s="139">
        <f t="shared" si="10"/>
        <v>0</v>
      </c>
      <c r="L121" s="138">
        <f t="shared" si="10"/>
        <v>0</v>
      </c>
    </row>
    <row r="122" spans="1:12" ht="27" customHeight="1" hidden="1" collapsed="1">
      <c r="A122" s="154">
        <v>2</v>
      </c>
      <c r="B122" s="149">
        <v>6</v>
      </c>
      <c r="C122" s="150">
        <v>3</v>
      </c>
      <c r="D122" s="151">
        <v>1</v>
      </c>
      <c r="E122" s="149">
        <v>1</v>
      </c>
      <c r="F122" s="185">
        <v>1</v>
      </c>
      <c r="G122" s="151" t="s">
        <v>94</v>
      </c>
      <c r="H122" s="129">
        <v>93</v>
      </c>
      <c r="I122" s="157">
        <v>0</v>
      </c>
      <c r="J122" s="157">
        <v>0</v>
      </c>
      <c r="K122" s="157">
        <v>0</v>
      </c>
      <c r="L122" s="157">
        <v>0</v>
      </c>
    </row>
    <row r="123" spans="1:12" ht="25.5" customHeight="1" hidden="1" collapsed="1">
      <c r="A123" s="170">
        <v>2</v>
      </c>
      <c r="B123" s="144">
        <v>6</v>
      </c>
      <c r="C123" s="142">
        <v>4</v>
      </c>
      <c r="D123" s="143"/>
      <c r="E123" s="144"/>
      <c r="F123" s="187"/>
      <c r="G123" s="143" t="s">
        <v>95</v>
      </c>
      <c r="H123" s="129">
        <v>94</v>
      </c>
      <c r="I123" s="160">
        <f aca="true" t="shared" si="11" ref="I123:L125">I124</f>
        <v>0</v>
      </c>
      <c r="J123" s="182">
        <f t="shared" si="11"/>
        <v>0</v>
      </c>
      <c r="K123" s="161">
        <f t="shared" si="11"/>
        <v>0</v>
      </c>
      <c r="L123" s="160">
        <f t="shared" si="11"/>
        <v>0</v>
      </c>
    </row>
    <row r="124" spans="1:12" ht="27" customHeight="1" hidden="1" collapsed="1">
      <c r="A124" s="154">
        <v>2</v>
      </c>
      <c r="B124" s="149">
        <v>6</v>
      </c>
      <c r="C124" s="150">
        <v>4</v>
      </c>
      <c r="D124" s="151">
        <v>1</v>
      </c>
      <c r="E124" s="149"/>
      <c r="F124" s="185"/>
      <c r="G124" s="151" t="s">
        <v>95</v>
      </c>
      <c r="H124" s="129">
        <v>95</v>
      </c>
      <c r="I124" s="138">
        <f t="shared" si="11"/>
        <v>0</v>
      </c>
      <c r="J124" s="180">
        <f t="shared" si="11"/>
        <v>0</v>
      </c>
      <c r="K124" s="139">
        <f t="shared" si="11"/>
        <v>0</v>
      </c>
      <c r="L124" s="138">
        <f t="shared" si="11"/>
        <v>0</v>
      </c>
    </row>
    <row r="125" spans="1:12" ht="27" customHeight="1" hidden="1" collapsed="1">
      <c r="A125" s="154">
        <v>2</v>
      </c>
      <c r="B125" s="149">
        <v>6</v>
      </c>
      <c r="C125" s="150">
        <v>4</v>
      </c>
      <c r="D125" s="151">
        <v>1</v>
      </c>
      <c r="E125" s="149">
        <v>1</v>
      </c>
      <c r="F125" s="185"/>
      <c r="G125" s="151" t="s">
        <v>95</v>
      </c>
      <c r="H125" s="129">
        <v>96</v>
      </c>
      <c r="I125" s="138">
        <f t="shared" si="11"/>
        <v>0</v>
      </c>
      <c r="J125" s="180">
        <f t="shared" si="11"/>
        <v>0</v>
      </c>
      <c r="K125" s="139">
        <f t="shared" si="11"/>
        <v>0</v>
      </c>
      <c r="L125" s="138">
        <f t="shared" si="11"/>
        <v>0</v>
      </c>
    </row>
    <row r="126" spans="1:12" ht="27.75" customHeight="1" hidden="1" collapsed="1">
      <c r="A126" s="154">
        <v>2</v>
      </c>
      <c r="B126" s="149">
        <v>6</v>
      </c>
      <c r="C126" s="150">
        <v>4</v>
      </c>
      <c r="D126" s="151">
        <v>1</v>
      </c>
      <c r="E126" s="149">
        <v>1</v>
      </c>
      <c r="F126" s="185">
        <v>1</v>
      </c>
      <c r="G126" s="151" t="s">
        <v>95</v>
      </c>
      <c r="H126" s="129">
        <v>97</v>
      </c>
      <c r="I126" s="157">
        <v>0</v>
      </c>
      <c r="J126" s="157">
        <v>0</v>
      </c>
      <c r="K126" s="157">
        <v>0</v>
      </c>
      <c r="L126" s="157">
        <v>0</v>
      </c>
    </row>
    <row r="127" spans="1:12" ht="27" customHeight="1" hidden="1" collapsed="1">
      <c r="A127" s="162">
        <v>2</v>
      </c>
      <c r="B127" s="171">
        <v>6</v>
      </c>
      <c r="C127" s="172">
        <v>5</v>
      </c>
      <c r="D127" s="174"/>
      <c r="E127" s="171"/>
      <c r="F127" s="193"/>
      <c r="G127" s="174" t="s">
        <v>96</v>
      </c>
      <c r="H127" s="129">
        <v>98</v>
      </c>
      <c r="I127" s="167">
        <f aca="true" t="shared" si="12" ref="I127:L129">I128</f>
        <v>0</v>
      </c>
      <c r="J127" s="194">
        <f t="shared" si="12"/>
        <v>0</v>
      </c>
      <c r="K127" s="168">
        <f t="shared" si="12"/>
        <v>0</v>
      </c>
      <c r="L127" s="167">
        <f t="shared" si="12"/>
        <v>0</v>
      </c>
    </row>
    <row r="128" spans="1:12" ht="29.25" customHeight="1" hidden="1" collapsed="1">
      <c r="A128" s="154">
        <v>2</v>
      </c>
      <c r="B128" s="149">
        <v>6</v>
      </c>
      <c r="C128" s="150">
        <v>5</v>
      </c>
      <c r="D128" s="151">
        <v>1</v>
      </c>
      <c r="E128" s="149"/>
      <c r="F128" s="185"/>
      <c r="G128" s="174" t="s">
        <v>97</v>
      </c>
      <c r="H128" s="129">
        <v>99</v>
      </c>
      <c r="I128" s="138">
        <f t="shared" si="12"/>
        <v>0</v>
      </c>
      <c r="J128" s="180">
        <f t="shared" si="12"/>
        <v>0</v>
      </c>
      <c r="K128" s="139">
        <f t="shared" si="12"/>
        <v>0</v>
      </c>
      <c r="L128" s="138">
        <f t="shared" si="12"/>
        <v>0</v>
      </c>
    </row>
    <row r="129" spans="1:12" ht="25.5" customHeight="1" hidden="1" collapsed="1">
      <c r="A129" s="154">
        <v>2</v>
      </c>
      <c r="B129" s="149">
        <v>6</v>
      </c>
      <c r="C129" s="150">
        <v>5</v>
      </c>
      <c r="D129" s="151">
        <v>1</v>
      </c>
      <c r="E129" s="149">
        <v>1</v>
      </c>
      <c r="F129" s="185"/>
      <c r="G129" s="174" t="s">
        <v>96</v>
      </c>
      <c r="H129" s="129">
        <v>100</v>
      </c>
      <c r="I129" s="138">
        <f t="shared" si="12"/>
        <v>0</v>
      </c>
      <c r="J129" s="180">
        <f t="shared" si="12"/>
        <v>0</v>
      </c>
      <c r="K129" s="139">
        <f t="shared" si="12"/>
        <v>0</v>
      </c>
      <c r="L129" s="138">
        <f t="shared" si="12"/>
        <v>0</v>
      </c>
    </row>
    <row r="130" spans="1:12" ht="27.75" customHeight="1" hidden="1" collapsed="1">
      <c r="A130" s="149">
        <v>2</v>
      </c>
      <c r="B130" s="150">
        <v>6</v>
      </c>
      <c r="C130" s="149">
        <v>5</v>
      </c>
      <c r="D130" s="149">
        <v>1</v>
      </c>
      <c r="E130" s="151">
        <v>1</v>
      </c>
      <c r="F130" s="185">
        <v>1</v>
      </c>
      <c r="G130" s="174" t="s">
        <v>98</v>
      </c>
      <c r="H130" s="129">
        <v>101</v>
      </c>
      <c r="I130" s="157">
        <v>0</v>
      </c>
      <c r="J130" s="157">
        <v>0</v>
      </c>
      <c r="K130" s="157">
        <v>0</v>
      </c>
      <c r="L130" s="157">
        <v>0</v>
      </c>
    </row>
    <row r="131" spans="1:12" ht="14.25" customHeight="1" hidden="1" collapsed="1">
      <c r="A131" s="184">
        <v>2</v>
      </c>
      <c r="B131" s="134">
        <v>7</v>
      </c>
      <c r="C131" s="134"/>
      <c r="D131" s="135"/>
      <c r="E131" s="135"/>
      <c r="F131" s="137"/>
      <c r="G131" s="136" t="s">
        <v>99</v>
      </c>
      <c r="H131" s="129">
        <v>102</v>
      </c>
      <c r="I131" s="139">
        <f>SUM(I132+I137+I145)</f>
        <v>0</v>
      </c>
      <c r="J131" s="180">
        <f>SUM(J132+J137+J145)</f>
        <v>0</v>
      </c>
      <c r="K131" s="139">
        <f>SUM(K132+K137+K145)</f>
        <v>0</v>
      </c>
      <c r="L131" s="138">
        <f>SUM(L132+L137+L145)</f>
        <v>0</v>
      </c>
    </row>
    <row r="132" spans="1:12" ht="15" hidden="1" collapsed="1">
      <c r="A132" s="154">
        <v>2</v>
      </c>
      <c r="B132" s="149">
        <v>7</v>
      </c>
      <c r="C132" s="149">
        <v>1</v>
      </c>
      <c r="D132" s="150"/>
      <c r="E132" s="150"/>
      <c r="F132" s="152"/>
      <c r="G132" s="151" t="s">
        <v>100</v>
      </c>
      <c r="H132" s="129">
        <v>103</v>
      </c>
      <c r="I132" s="139">
        <f aca="true" t="shared" si="13" ref="I132:L133">I133</f>
        <v>0</v>
      </c>
      <c r="J132" s="180">
        <f t="shared" si="13"/>
        <v>0</v>
      </c>
      <c r="K132" s="139">
        <f t="shared" si="13"/>
        <v>0</v>
      </c>
      <c r="L132" s="138">
        <f t="shared" si="13"/>
        <v>0</v>
      </c>
    </row>
    <row r="133" spans="1:12" ht="14.25" customHeight="1" hidden="1" collapsed="1">
      <c r="A133" s="154">
        <v>2</v>
      </c>
      <c r="B133" s="149">
        <v>7</v>
      </c>
      <c r="C133" s="149">
        <v>1</v>
      </c>
      <c r="D133" s="150">
        <v>1</v>
      </c>
      <c r="E133" s="150"/>
      <c r="F133" s="152"/>
      <c r="G133" s="151" t="s">
        <v>100</v>
      </c>
      <c r="H133" s="129">
        <v>104</v>
      </c>
      <c r="I133" s="139">
        <f t="shared" si="13"/>
        <v>0</v>
      </c>
      <c r="J133" s="180">
        <f t="shared" si="13"/>
        <v>0</v>
      </c>
      <c r="K133" s="139">
        <f t="shared" si="13"/>
        <v>0</v>
      </c>
      <c r="L133" s="138">
        <f t="shared" si="13"/>
        <v>0</v>
      </c>
    </row>
    <row r="134" spans="1:12" ht="15.75" customHeight="1" hidden="1" collapsed="1">
      <c r="A134" s="154">
        <v>2</v>
      </c>
      <c r="B134" s="149">
        <v>7</v>
      </c>
      <c r="C134" s="149">
        <v>1</v>
      </c>
      <c r="D134" s="150">
        <v>1</v>
      </c>
      <c r="E134" s="150">
        <v>1</v>
      </c>
      <c r="F134" s="152"/>
      <c r="G134" s="151" t="s">
        <v>100</v>
      </c>
      <c r="H134" s="129">
        <v>105</v>
      </c>
      <c r="I134" s="139">
        <f>SUM(I135:I136)</f>
        <v>0</v>
      </c>
      <c r="J134" s="180">
        <f>SUM(J135:J136)</f>
        <v>0</v>
      </c>
      <c r="K134" s="139">
        <f>SUM(K135:K136)</f>
        <v>0</v>
      </c>
      <c r="L134" s="138">
        <f>SUM(L135:L136)</f>
        <v>0</v>
      </c>
    </row>
    <row r="135" spans="1:12" ht="14.25" customHeight="1" hidden="1" collapsed="1">
      <c r="A135" s="170">
        <v>2</v>
      </c>
      <c r="B135" s="144">
        <v>7</v>
      </c>
      <c r="C135" s="170">
        <v>1</v>
      </c>
      <c r="D135" s="149">
        <v>1</v>
      </c>
      <c r="E135" s="142">
        <v>1</v>
      </c>
      <c r="F135" s="145">
        <v>1</v>
      </c>
      <c r="G135" s="143" t="s">
        <v>101</v>
      </c>
      <c r="H135" s="129">
        <v>106</v>
      </c>
      <c r="I135" s="195">
        <v>0</v>
      </c>
      <c r="J135" s="195">
        <v>0</v>
      </c>
      <c r="K135" s="195">
        <v>0</v>
      </c>
      <c r="L135" s="195">
        <v>0</v>
      </c>
    </row>
    <row r="136" spans="1:12" ht="14.25" customHeight="1" hidden="1" collapsed="1">
      <c r="A136" s="149">
        <v>2</v>
      </c>
      <c r="B136" s="149">
        <v>7</v>
      </c>
      <c r="C136" s="154">
        <v>1</v>
      </c>
      <c r="D136" s="149">
        <v>1</v>
      </c>
      <c r="E136" s="150">
        <v>1</v>
      </c>
      <c r="F136" s="152">
        <v>2</v>
      </c>
      <c r="G136" s="151" t="s">
        <v>102</v>
      </c>
      <c r="H136" s="129">
        <v>107</v>
      </c>
      <c r="I136" s="156">
        <v>0</v>
      </c>
      <c r="J136" s="156">
        <v>0</v>
      </c>
      <c r="K136" s="156">
        <v>0</v>
      </c>
      <c r="L136" s="156">
        <v>0</v>
      </c>
    </row>
    <row r="137" spans="1:12" ht="25.5" customHeight="1" hidden="1" collapsed="1">
      <c r="A137" s="162">
        <v>2</v>
      </c>
      <c r="B137" s="163">
        <v>7</v>
      </c>
      <c r="C137" s="162">
        <v>2</v>
      </c>
      <c r="D137" s="163"/>
      <c r="E137" s="164"/>
      <c r="F137" s="166"/>
      <c r="G137" s="165" t="s">
        <v>103</v>
      </c>
      <c r="H137" s="129">
        <v>108</v>
      </c>
      <c r="I137" s="147">
        <f aca="true" t="shared" si="14" ref="I137:L138">I138</f>
        <v>0</v>
      </c>
      <c r="J137" s="183">
        <f t="shared" si="14"/>
        <v>0</v>
      </c>
      <c r="K137" s="147">
        <f t="shared" si="14"/>
        <v>0</v>
      </c>
      <c r="L137" s="148">
        <f t="shared" si="14"/>
        <v>0</v>
      </c>
    </row>
    <row r="138" spans="1:12" ht="25.5" customHeight="1" hidden="1" collapsed="1">
      <c r="A138" s="154">
        <v>2</v>
      </c>
      <c r="B138" s="149">
        <v>7</v>
      </c>
      <c r="C138" s="154">
        <v>2</v>
      </c>
      <c r="D138" s="149">
        <v>1</v>
      </c>
      <c r="E138" s="150"/>
      <c r="F138" s="152"/>
      <c r="G138" s="151" t="s">
        <v>104</v>
      </c>
      <c r="H138" s="129">
        <v>109</v>
      </c>
      <c r="I138" s="139">
        <f t="shared" si="14"/>
        <v>0</v>
      </c>
      <c r="J138" s="180">
        <f t="shared" si="14"/>
        <v>0</v>
      </c>
      <c r="K138" s="139">
        <f t="shared" si="14"/>
        <v>0</v>
      </c>
      <c r="L138" s="138">
        <f t="shared" si="14"/>
        <v>0</v>
      </c>
    </row>
    <row r="139" spans="1:12" ht="25.5" customHeight="1" hidden="1" collapsed="1">
      <c r="A139" s="154">
        <v>2</v>
      </c>
      <c r="B139" s="149">
        <v>7</v>
      </c>
      <c r="C139" s="154">
        <v>2</v>
      </c>
      <c r="D139" s="149">
        <v>1</v>
      </c>
      <c r="E139" s="150">
        <v>1</v>
      </c>
      <c r="F139" s="152"/>
      <c r="G139" s="151" t="s">
        <v>104</v>
      </c>
      <c r="H139" s="129">
        <v>110</v>
      </c>
      <c r="I139" s="139">
        <f>SUM(I140:I141)</f>
        <v>0</v>
      </c>
      <c r="J139" s="180">
        <f>SUM(J140:J141)</f>
        <v>0</v>
      </c>
      <c r="K139" s="139">
        <f>SUM(K140:K141)</f>
        <v>0</v>
      </c>
      <c r="L139" s="138">
        <f>SUM(L140:L141)</f>
        <v>0</v>
      </c>
    </row>
    <row r="140" spans="1:12" ht="12" customHeight="1" hidden="1" collapsed="1">
      <c r="A140" s="154">
        <v>2</v>
      </c>
      <c r="B140" s="149">
        <v>7</v>
      </c>
      <c r="C140" s="154">
        <v>2</v>
      </c>
      <c r="D140" s="149">
        <v>1</v>
      </c>
      <c r="E140" s="150">
        <v>1</v>
      </c>
      <c r="F140" s="152">
        <v>1</v>
      </c>
      <c r="G140" s="151" t="s">
        <v>105</v>
      </c>
      <c r="H140" s="129">
        <v>111</v>
      </c>
      <c r="I140" s="156">
        <v>0</v>
      </c>
      <c r="J140" s="156">
        <v>0</v>
      </c>
      <c r="K140" s="156">
        <v>0</v>
      </c>
      <c r="L140" s="156">
        <v>0</v>
      </c>
    </row>
    <row r="141" spans="1:12" ht="15" customHeight="1" hidden="1" collapsed="1">
      <c r="A141" s="154">
        <v>2</v>
      </c>
      <c r="B141" s="149">
        <v>7</v>
      </c>
      <c r="C141" s="154">
        <v>2</v>
      </c>
      <c r="D141" s="149">
        <v>1</v>
      </c>
      <c r="E141" s="150">
        <v>1</v>
      </c>
      <c r="F141" s="152">
        <v>2</v>
      </c>
      <c r="G141" s="151" t="s">
        <v>106</v>
      </c>
      <c r="H141" s="129">
        <v>112</v>
      </c>
      <c r="I141" s="156">
        <v>0</v>
      </c>
      <c r="J141" s="156">
        <v>0</v>
      </c>
      <c r="K141" s="156">
        <v>0</v>
      </c>
      <c r="L141" s="156">
        <v>0</v>
      </c>
    </row>
    <row r="142" spans="1:12" ht="15" customHeight="1" hidden="1" collapsed="1">
      <c r="A142" s="154">
        <v>2</v>
      </c>
      <c r="B142" s="149">
        <v>7</v>
      </c>
      <c r="C142" s="154">
        <v>2</v>
      </c>
      <c r="D142" s="149">
        <v>2</v>
      </c>
      <c r="E142" s="150"/>
      <c r="F142" s="152"/>
      <c r="G142" s="151" t="s">
        <v>107</v>
      </c>
      <c r="H142" s="129">
        <v>113</v>
      </c>
      <c r="I142" s="139">
        <f>I143</f>
        <v>0</v>
      </c>
      <c r="J142" s="139">
        <f>J143</f>
        <v>0</v>
      </c>
      <c r="K142" s="139">
        <f>K143</f>
        <v>0</v>
      </c>
      <c r="L142" s="139">
        <f>L143</f>
        <v>0</v>
      </c>
    </row>
    <row r="143" spans="1:12" ht="15" customHeight="1" hidden="1" collapsed="1">
      <c r="A143" s="154">
        <v>2</v>
      </c>
      <c r="B143" s="149">
        <v>7</v>
      </c>
      <c r="C143" s="154">
        <v>2</v>
      </c>
      <c r="D143" s="149">
        <v>2</v>
      </c>
      <c r="E143" s="150">
        <v>1</v>
      </c>
      <c r="F143" s="152"/>
      <c r="G143" s="151" t="s">
        <v>107</v>
      </c>
      <c r="H143" s="129">
        <v>114</v>
      </c>
      <c r="I143" s="139">
        <f>SUM(I144)</f>
        <v>0</v>
      </c>
      <c r="J143" s="139">
        <f>SUM(J144)</f>
        <v>0</v>
      </c>
      <c r="K143" s="139">
        <f>SUM(K144)</f>
        <v>0</v>
      </c>
      <c r="L143" s="139">
        <f>SUM(L144)</f>
        <v>0</v>
      </c>
    </row>
    <row r="144" spans="1:12" ht="15" customHeight="1" hidden="1" collapsed="1">
      <c r="A144" s="154">
        <v>2</v>
      </c>
      <c r="B144" s="149">
        <v>7</v>
      </c>
      <c r="C144" s="154">
        <v>2</v>
      </c>
      <c r="D144" s="149">
        <v>2</v>
      </c>
      <c r="E144" s="150">
        <v>1</v>
      </c>
      <c r="F144" s="152">
        <v>1</v>
      </c>
      <c r="G144" s="151" t="s">
        <v>107</v>
      </c>
      <c r="H144" s="129">
        <v>115</v>
      </c>
      <c r="I144" s="156">
        <v>0</v>
      </c>
      <c r="J144" s="156">
        <v>0</v>
      </c>
      <c r="K144" s="156">
        <v>0</v>
      </c>
      <c r="L144" s="156">
        <v>0</v>
      </c>
    </row>
    <row r="145" spans="1:12" ht="15" hidden="1" collapsed="1">
      <c r="A145" s="154">
        <v>2</v>
      </c>
      <c r="B145" s="149">
        <v>7</v>
      </c>
      <c r="C145" s="154">
        <v>3</v>
      </c>
      <c r="D145" s="149"/>
      <c r="E145" s="150"/>
      <c r="F145" s="152"/>
      <c r="G145" s="151" t="s">
        <v>108</v>
      </c>
      <c r="H145" s="129">
        <v>116</v>
      </c>
      <c r="I145" s="139">
        <f aca="true" t="shared" si="15" ref="I145:L146">I146</f>
        <v>0</v>
      </c>
      <c r="J145" s="180">
        <f t="shared" si="15"/>
        <v>0</v>
      </c>
      <c r="K145" s="139">
        <f t="shared" si="15"/>
        <v>0</v>
      </c>
      <c r="L145" s="138">
        <f t="shared" si="15"/>
        <v>0</v>
      </c>
    </row>
    <row r="146" spans="1:12" ht="15" hidden="1" collapsed="1">
      <c r="A146" s="162">
        <v>2</v>
      </c>
      <c r="B146" s="171">
        <v>7</v>
      </c>
      <c r="C146" s="196">
        <v>3</v>
      </c>
      <c r="D146" s="171">
        <v>1</v>
      </c>
      <c r="E146" s="172"/>
      <c r="F146" s="173"/>
      <c r="G146" s="174" t="s">
        <v>108</v>
      </c>
      <c r="H146" s="129">
        <v>117</v>
      </c>
      <c r="I146" s="168">
        <f t="shared" si="15"/>
        <v>0</v>
      </c>
      <c r="J146" s="194">
        <f t="shared" si="15"/>
        <v>0</v>
      </c>
      <c r="K146" s="168">
        <f t="shared" si="15"/>
        <v>0</v>
      </c>
      <c r="L146" s="167">
        <f t="shared" si="15"/>
        <v>0</v>
      </c>
    </row>
    <row r="147" spans="1:12" ht="15" hidden="1" collapsed="1">
      <c r="A147" s="154">
        <v>2</v>
      </c>
      <c r="B147" s="149">
        <v>7</v>
      </c>
      <c r="C147" s="154">
        <v>3</v>
      </c>
      <c r="D147" s="149">
        <v>1</v>
      </c>
      <c r="E147" s="150">
        <v>1</v>
      </c>
      <c r="F147" s="152"/>
      <c r="G147" s="151" t="s">
        <v>108</v>
      </c>
      <c r="H147" s="129">
        <v>118</v>
      </c>
      <c r="I147" s="139">
        <f>SUM(I148:I149)</f>
        <v>0</v>
      </c>
      <c r="J147" s="180">
        <f>SUM(J148:J149)</f>
        <v>0</v>
      </c>
      <c r="K147" s="139">
        <f>SUM(K148:K149)</f>
        <v>0</v>
      </c>
      <c r="L147" s="138">
        <f>SUM(L148:L149)</f>
        <v>0</v>
      </c>
    </row>
    <row r="148" spans="1:12" ht="15" hidden="1" collapsed="1">
      <c r="A148" s="170">
        <v>2</v>
      </c>
      <c r="B148" s="144">
        <v>7</v>
      </c>
      <c r="C148" s="170">
        <v>3</v>
      </c>
      <c r="D148" s="144">
        <v>1</v>
      </c>
      <c r="E148" s="142">
        <v>1</v>
      </c>
      <c r="F148" s="145">
        <v>1</v>
      </c>
      <c r="G148" s="143" t="s">
        <v>109</v>
      </c>
      <c r="H148" s="129">
        <v>119</v>
      </c>
      <c r="I148" s="195">
        <v>0</v>
      </c>
      <c r="J148" s="195">
        <v>0</v>
      </c>
      <c r="K148" s="195">
        <v>0</v>
      </c>
      <c r="L148" s="195">
        <v>0</v>
      </c>
    </row>
    <row r="149" spans="1:12" ht="16.5" customHeight="1" hidden="1" collapsed="1">
      <c r="A149" s="154">
        <v>2</v>
      </c>
      <c r="B149" s="149">
        <v>7</v>
      </c>
      <c r="C149" s="154">
        <v>3</v>
      </c>
      <c r="D149" s="149">
        <v>1</v>
      </c>
      <c r="E149" s="150">
        <v>1</v>
      </c>
      <c r="F149" s="152">
        <v>2</v>
      </c>
      <c r="G149" s="151" t="s">
        <v>110</v>
      </c>
      <c r="H149" s="129">
        <v>120</v>
      </c>
      <c r="I149" s="156">
        <v>0</v>
      </c>
      <c r="J149" s="157">
        <v>0</v>
      </c>
      <c r="K149" s="157">
        <v>0</v>
      </c>
      <c r="L149" s="157">
        <v>0</v>
      </c>
    </row>
    <row r="150" spans="1:12" ht="15" customHeight="1" hidden="1" collapsed="1">
      <c r="A150" s="184">
        <v>2</v>
      </c>
      <c r="B150" s="184">
        <v>8</v>
      </c>
      <c r="C150" s="134"/>
      <c r="D150" s="159"/>
      <c r="E150" s="141"/>
      <c r="F150" s="197"/>
      <c r="G150" s="146" t="s">
        <v>111</v>
      </c>
      <c r="H150" s="129">
        <v>121</v>
      </c>
      <c r="I150" s="161">
        <f>I151</f>
        <v>0</v>
      </c>
      <c r="J150" s="182">
        <f>J151</f>
        <v>0</v>
      </c>
      <c r="K150" s="161">
        <f>K151</f>
        <v>0</v>
      </c>
      <c r="L150" s="160">
        <f>L151</f>
        <v>0</v>
      </c>
    </row>
    <row r="151" spans="1:12" ht="14.25" customHeight="1" hidden="1" collapsed="1">
      <c r="A151" s="162">
        <v>2</v>
      </c>
      <c r="B151" s="162">
        <v>8</v>
      </c>
      <c r="C151" s="162">
        <v>1</v>
      </c>
      <c r="D151" s="163"/>
      <c r="E151" s="164"/>
      <c r="F151" s="166"/>
      <c r="G151" s="143" t="s">
        <v>111</v>
      </c>
      <c r="H151" s="129">
        <v>122</v>
      </c>
      <c r="I151" s="161">
        <f>I152+I157</f>
        <v>0</v>
      </c>
      <c r="J151" s="182">
        <f>J152+J157</f>
        <v>0</v>
      </c>
      <c r="K151" s="161">
        <f>K152+K157</f>
        <v>0</v>
      </c>
      <c r="L151" s="160">
        <f>L152+L157</f>
        <v>0</v>
      </c>
    </row>
    <row r="152" spans="1:12" ht="13.5" customHeight="1" hidden="1" collapsed="1">
      <c r="A152" s="154">
        <v>2</v>
      </c>
      <c r="B152" s="149">
        <v>8</v>
      </c>
      <c r="C152" s="151">
        <v>1</v>
      </c>
      <c r="D152" s="149">
        <v>1</v>
      </c>
      <c r="E152" s="150"/>
      <c r="F152" s="152"/>
      <c r="G152" s="151" t="s">
        <v>112</v>
      </c>
      <c r="H152" s="129">
        <v>123</v>
      </c>
      <c r="I152" s="139">
        <f>I153</f>
        <v>0</v>
      </c>
      <c r="J152" s="180">
        <f>J153</f>
        <v>0</v>
      </c>
      <c r="K152" s="139">
        <f>K153</f>
        <v>0</v>
      </c>
      <c r="L152" s="138">
        <f>L153</f>
        <v>0</v>
      </c>
    </row>
    <row r="153" spans="1:12" ht="13.5" customHeight="1" hidden="1" collapsed="1">
      <c r="A153" s="154">
        <v>2</v>
      </c>
      <c r="B153" s="149">
        <v>8</v>
      </c>
      <c r="C153" s="143">
        <v>1</v>
      </c>
      <c r="D153" s="144">
        <v>1</v>
      </c>
      <c r="E153" s="142">
        <v>1</v>
      </c>
      <c r="F153" s="145"/>
      <c r="G153" s="151" t="s">
        <v>112</v>
      </c>
      <c r="H153" s="129">
        <v>124</v>
      </c>
      <c r="I153" s="161">
        <f>SUM(I154:I156)</f>
        <v>0</v>
      </c>
      <c r="J153" s="161">
        <f>SUM(J154:J156)</f>
        <v>0</v>
      </c>
      <c r="K153" s="161">
        <f>SUM(K154:K156)</f>
        <v>0</v>
      </c>
      <c r="L153" s="161">
        <f>SUM(L154:L156)</f>
        <v>0</v>
      </c>
    </row>
    <row r="154" spans="1:12" ht="13.5" customHeight="1" hidden="1" collapsed="1">
      <c r="A154" s="149">
        <v>2</v>
      </c>
      <c r="B154" s="144">
        <v>8</v>
      </c>
      <c r="C154" s="151">
        <v>1</v>
      </c>
      <c r="D154" s="149">
        <v>1</v>
      </c>
      <c r="E154" s="150">
        <v>1</v>
      </c>
      <c r="F154" s="152">
        <v>1</v>
      </c>
      <c r="G154" s="151" t="s">
        <v>113</v>
      </c>
      <c r="H154" s="129">
        <v>125</v>
      </c>
      <c r="I154" s="156">
        <v>0</v>
      </c>
      <c r="J154" s="156">
        <v>0</v>
      </c>
      <c r="K154" s="156">
        <v>0</v>
      </c>
      <c r="L154" s="156">
        <v>0</v>
      </c>
    </row>
    <row r="155" spans="1:12" ht="15.75" customHeight="1" hidden="1" collapsed="1">
      <c r="A155" s="162">
        <v>2</v>
      </c>
      <c r="B155" s="171">
        <v>8</v>
      </c>
      <c r="C155" s="174">
        <v>1</v>
      </c>
      <c r="D155" s="171">
        <v>1</v>
      </c>
      <c r="E155" s="172">
        <v>1</v>
      </c>
      <c r="F155" s="173">
        <v>2</v>
      </c>
      <c r="G155" s="174" t="s">
        <v>114</v>
      </c>
      <c r="H155" s="129">
        <v>126</v>
      </c>
      <c r="I155" s="198">
        <v>0</v>
      </c>
      <c r="J155" s="198">
        <v>0</v>
      </c>
      <c r="K155" s="198">
        <v>0</v>
      </c>
      <c r="L155" s="198">
        <v>0</v>
      </c>
    </row>
    <row r="156" spans="1:12" ht="15" hidden="1" collapsed="1">
      <c r="A156" s="162">
        <v>2</v>
      </c>
      <c r="B156" s="171">
        <v>8</v>
      </c>
      <c r="C156" s="174">
        <v>1</v>
      </c>
      <c r="D156" s="171">
        <v>1</v>
      </c>
      <c r="E156" s="172">
        <v>1</v>
      </c>
      <c r="F156" s="173">
        <v>3</v>
      </c>
      <c r="G156" s="174" t="s">
        <v>115</v>
      </c>
      <c r="H156" s="129">
        <v>127</v>
      </c>
      <c r="I156" s="198">
        <v>0</v>
      </c>
      <c r="J156" s="199">
        <v>0</v>
      </c>
      <c r="K156" s="198">
        <v>0</v>
      </c>
      <c r="L156" s="175">
        <v>0</v>
      </c>
    </row>
    <row r="157" spans="1:12" ht="15" customHeight="1" hidden="1" collapsed="1">
      <c r="A157" s="154">
        <v>2</v>
      </c>
      <c r="B157" s="149">
        <v>8</v>
      </c>
      <c r="C157" s="151">
        <v>1</v>
      </c>
      <c r="D157" s="149">
        <v>2</v>
      </c>
      <c r="E157" s="150"/>
      <c r="F157" s="152"/>
      <c r="G157" s="151" t="s">
        <v>116</v>
      </c>
      <c r="H157" s="129">
        <v>128</v>
      </c>
      <c r="I157" s="139">
        <f aca="true" t="shared" si="16" ref="I157:L158">I158</f>
        <v>0</v>
      </c>
      <c r="J157" s="180">
        <f t="shared" si="16"/>
        <v>0</v>
      </c>
      <c r="K157" s="139">
        <f t="shared" si="16"/>
        <v>0</v>
      </c>
      <c r="L157" s="138">
        <f t="shared" si="16"/>
        <v>0</v>
      </c>
    </row>
    <row r="158" spans="1:12" ht="15" hidden="1" collapsed="1">
      <c r="A158" s="154">
        <v>2</v>
      </c>
      <c r="B158" s="149">
        <v>8</v>
      </c>
      <c r="C158" s="151">
        <v>1</v>
      </c>
      <c r="D158" s="149">
        <v>2</v>
      </c>
      <c r="E158" s="150">
        <v>1</v>
      </c>
      <c r="F158" s="152"/>
      <c r="G158" s="151" t="s">
        <v>116</v>
      </c>
      <c r="H158" s="129">
        <v>129</v>
      </c>
      <c r="I158" s="139">
        <f t="shared" si="16"/>
        <v>0</v>
      </c>
      <c r="J158" s="180">
        <f t="shared" si="16"/>
        <v>0</v>
      </c>
      <c r="K158" s="139">
        <f t="shared" si="16"/>
        <v>0</v>
      </c>
      <c r="L158" s="138">
        <f t="shared" si="16"/>
        <v>0</v>
      </c>
    </row>
    <row r="159" spans="1:12" ht="15" hidden="1" collapsed="1">
      <c r="A159" s="162">
        <v>2</v>
      </c>
      <c r="B159" s="163">
        <v>8</v>
      </c>
      <c r="C159" s="165">
        <v>1</v>
      </c>
      <c r="D159" s="163">
        <v>2</v>
      </c>
      <c r="E159" s="164">
        <v>1</v>
      </c>
      <c r="F159" s="166">
        <v>1</v>
      </c>
      <c r="G159" s="151" t="s">
        <v>116</v>
      </c>
      <c r="H159" s="129">
        <v>130</v>
      </c>
      <c r="I159" s="200">
        <v>0</v>
      </c>
      <c r="J159" s="157">
        <v>0</v>
      </c>
      <c r="K159" s="157">
        <v>0</v>
      </c>
      <c r="L159" s="157">
        <v>0</v>
      </c>
    </row>
    <row r="160" spans="1:12" ht="39.75" customHeight="1" hidden="1" collapsed="1">
      <c r="A160" s="184">
        <v>2</v>
      </c>
      <c r="B160" s="134">
        <v>9</v>
      </c>
      <c r="C160" s="136"/>
      <c r="D160" s="134"/>
      <c r="E160" s="135"/>
      <c r="F160" s="137"/>
      <c r="G160" s="136" t="s">
        <v>117</v>
      </c>
      <c r="H160" s="129">
        <v>131</v>
      </c>
      <c r="I160" s="139">
        <f>I161+I165</f>
        <v>0</v>
      </c>
      <c r="J160" s="180">
        <f>J161+J165</f>
        <v>0</v>
      </c>
      <c r="K160" s="139">
        <f>K161+K165</f>
        <v>0</v>
      </c>
      <c r="L160" s="138">
        <f>L161+L165</f>
        <v>0</v>
      </c>
    </row>
    <row r="161" spans="1:12" s="165" customFormat="1" ht="39" customHeight="1" hidden="1" collapsed="1">
      <c r="A161" s="154">
        <v>2</v>
      </c>
      <c r="B161" s="149">
        <v>9</v>
      </c>
      <c r="C161" s="151">
        <v>1</v>
      </c>
      <c r="D161" s="149"/>
      <c r="E161" s="150"/>
      <c r="F161" s="152"/>
      <c r="G161" s="151" t="s">
        <v>118</v>
      </c>
      <c r="H161" s="129">
        <v>132</v>
      </c>
      <c r="I161" s="139">
        <f aca="true" t="shared" si="17" ref="I161:L163">I162</f>
        <v>0</v>
      </c>
      <c r="J161" s="180">
        <f t="shared" si="17"/>
        <v>0</v>
      </c>
      <c r="K161" s="139">
        <f t="shared" si="17"/>
        <v>0</v>
      </c>
      <c r="L161" s="138">
        <f t="shared" si="17"/>
        <v>0</v>
      </c>
    </row>
    <row r="162" spans="1:12" ht="42.75" customHeight="1" hidden="1" collapsed="1">
      <c r="A162" s="170">
        <v>2</v>
      </c>
      <c r="B162" s="144">
        <v>9</v>
      </c>
      <c r="C162" s="143">
        <v>1</v>
      </c>
      <c r="D162" s="144">
        <v>1</v>
      </c>
      <c r="E162" s="142"/>
      <c r="F162" s="145"/>
      <c r="G162" s="151" t="s">
        <v>119</v>
      </c>
      <c r="H162" s="129">
        <v>133</v>
      </c>
      <c r="I162" s="161">
        <f t="shared" si="17"/>
        <v>0</v>
      </c>
      <c r="J162" s="182">
        <f t="shared" si="17"/>
        <v>0</v>
      </c>
      <c r="K162" s="161">
        <f t="shared" si="17"/>
        <v>0</v>
      </c>
      <c r="L162" s="160">
        <f t="shared" si="17"/>
        <v>0</v>
      </c>
    </row>
    <row r="163" spans="1:12" ht="38.25" customHeight="1" hidden="1" collapsed="1">
      <c r="A163" s="154">
        <v>2</v>
      </c>
      <c r="B163" s="149">
        <v>9</v>
      </c>
      <c r="C163" s="154">
        <v>1</v>
      </c>
      <c r="D163" s="149">
        <v>1</v>
      </c>
      <c r="E163" s="150">
        <v>1</v>
      </c>
      <c r="F163" s="152"/>
      <c r="G163" s="151" t="s">
        <v>119</v>
      </c>
      <c r="H163" s="129">
        <v>134</v>
      </c>
      <c r="I163" s="139">
        <f t="shared" si="17"/>
        <v>0</v>
      </c>
      <c r="J163" s="180">
        <f t="shared" si="17"/>
        <v>0</v>
      </c>
      <c r="K163" s="139">
        <f t="shared" si="17"/>
        <v>0</v>
      </c>
      <c r="L163" s="138">
        <f t="shared" si="17"/>
        <v>0</v>
      </c>
    </row>
    <row r="164" spans="1:12" ht="38.25" customHeight="1" hidden="1" collapsed="1">
      <c r="A164" s="170">
        <v>2</v>
      </c>
      <c r="B164" s="144">
        <v>9</v>
      </c>
      <c r="C164" s="144">
        <v>1</v>
      </c>
      <c r="D164" s="144">
        <v>1</v>
      </c>
      <c r="E164" s="142">
        <v>1</v>
      </c>
      <c r="F164" s="145">
        <v>1</v>
      </c>
      <c r="G164" s="151" t="s">
        <v>119</v>
      </c>
      <c r="H164" s="129">
        <v>135</v>
      </c>
      <c r="I164" s="195">
        <v>0</v>
      </c>
      <c r="J164" s="195">
        <v>0</v>
      </c>
      <c r="K164" s="195">
        <v>0</v>
      </c>
      <c r="L164" s="195">
        <v>0</v>
      </c>
    </row>
    <row r="165" spans="1:12" ht="41.25" customHeight="1" hidden="1" collapsed="1">
      <c r="A165" s="154">
        <v>2</v>
      </c>
      <c r="B165" s="149">
        <v>9</v>
      </c>
      <c r="C165" s="149">
        <v>2</v>
      </c>
      <c r="D165" s="149"/>
      <c r="E165" s="150"/>
      <c r="F165" s="152"/>
      <c r="G165" s="151" t="s">
        <v>120</v>
      </c>
      <c r="H165" s="129">
        <v>136</v>
      </c>
      <c r="I165" s="139">
        <f>SUM(I166+I171)</f>
        <v>0</v>
      </c>
      <c r="J165" s="139">
        <f>SUM(J166+J171)</f>
        <v>0</v>
      </c>
      <c r="K165" s="139">
        <f>SUM(K166+K171)</f>
        <v>0</v>
      </c>
      <c r="L165" s="139">
        <f>SUM(L166+L171)</f>
        <v>0</v>
      </c>
    </row>
    <row r="166" spans="1:12" ht="44.25" customHeight="1" hidden="1" collapsed="1">
      <c r="A166" s="154">
        <v>2</v>
      </c>
      <c r="B166" s="149">
        <v>9</v>
      </c>
      <c r="C166" s="149">
        <v>2</v>
      </c>
      <c r="D166" s="144">
        <v>1</v>
      </c>
      <c r="E166" s="142"/>
      <c r="F166" s="145"/>
      <c r="G166" s="143" t="s">
        <v>121</v>
      </c>
      <c r="H166" s="129">
        <v>137</v>
      </c>
      <c r="I166" s="161">
        <f>I167</f>
        <v>0</v>
      </c>
      <c r="J166" s="182">
        <f>J167</f>
        <v>0</v>
      </c>
      <c r="K166" s="161">
        <f>K167</f>
        <v>0</v>
      </c>
      <c r="L166" s="160">
        <f>L167</f>
        <v>0</v>
      </c>
    </row>
    <row r="167" spans="1:12" ht="40.5" customHeight="1" hidden="1" collapsed="1">
      <c r="A167" s="170">
        <v>2</v>
      </c>
      <c r="B167" s="144">
        <v>9</v>
      </c>
      <c r="C167" s="144">
        <v>2</v>
      </c>
      <c r="D167" s="149">
        <v>1</v>
      </c>
      <c r="E167" s="150">
        <v>1</v>
      </c>
      <c r="F167" s="152"/>
      <c r="G167" s="143" t="s">
        <v>122</v>
      </c>
      <c r="H167" s="129">
        <v>138</v>
      </c>
      <c r="I167" s="139">
        <f>SUM(I168:I170)</f>
        <v>0</v>
      </c>
      <c r="J167" s="180">
        <f>SUM(J168:J170)</f>
        <v>0</v>
      </c>
      <c r="K167" s="139">
        <f>SUM(K168:K170)</f>
        <v>0</v>
      </c>
      <c r="L167" s="138">
        <f>SUM(L168:L170)</f>
        <v>0</v>
      </c>
    </row>
    <row r="168" spans="1:12" ht="53.25" customHeight="1" hidden="1" collapsed="1">
      <c r="A168" s="162">
        <v>2</v>
      </c>
      <c r="B168" s="171">
        <v>9</v>
      </c>
      <c r="C168" s="171">
        <v>2</v>
      </c>
      <c r="D168" s="171">
        <v>1</v>
      </c>
      <c r="E168" s="172">
        <v>1</v>
      </c>
      <c r="F168" s="173">
        <v>1</v>
      </c>
      <c r="G168" s="143" t="s">
        <v>123</v>
      </c>
      <c r="H168" s="129">
        <v>139</v>
      </c>
      <c r="I168" s="198">
        <v>0</v>
      </c>
      <c r="J168" s="155">
        <v>0</v>
      </c>
      <c r="K168" s="155">
        <v>0</v>
      </c>
      <c r="L168" s="155">
        <v>0</v>
      </c>
    </row>
    <row r="169" spans="1:12" ht="51.75" customHeight="1" hidden="1" collapsed="1">
      <c r="A169" s="154">
        <v>2</v>
      </c>
      <c r="B169" s="149">
        <v>9</v>
      </c>
      <c r="C169" s="149">
        <v>2</v>
      </c>
      <c r="D169" s="149">
        <v>1</v>
      </c>
      <c r="E169" s="150">
        <v>1</v>
      </c>
      <c r="F169" s="152">
        <v>2</v>
      </c>
      <c r="G169" s="143" t="s">
        <v>124</v>
      </c>
      <c r="H169" s="129">
        <v>140</v>
      </c>
      <c r="I169" s="156">
        <v>0</v>
      </c>
      <c r="J169" s="201">
        <v>0</v>
      </c>
      <c r="K169" s="201">
        <v>0</v>
      </c>
      <c r="L169" s="201">
        <v>0</v>
      </c>
    </row>
    <row r="170" spans="1:12" ht="54.75" customHeight="1" hidden="1" collapsed="1">
      <c r="A170" s="154">
        <v>2</v>
      </c>
      <c r="B170" s="149">
        <v>9</v>
      </c>
      <c r="C170" s="149">
        <v>2</v>
      </c>
      <c r="D170" s="149">
        <v>1</v>
      </c>
      <c r="E170" s="150">
        <v>1</v>
      </c>
      <c r="F170" s="152">
        <v>3</v>
      </c>
      <c r="G170" s="143" t="s">
        <v>125</v>
      </c>
      <c r="H170" s="129">
        <v>141</v>
      </c>
      <c r="I170" s="156">
        <v>0</v>
      </c>
      <c r="J170" s="156">
        <v>0</v>
      </c>
      <c r="K170" s="156">
        <v>0</v>
      </c>
      <c r="L170" s="156">
        <v>0</v>
      </c>
    </row>
    <row r="171" spans="1:12" ht="39" customHeight="1" hidden="1" collapsed="1">
      <c r="A171" s="202">
        <v>2</v>
      </c>
      <c r="B171" s="202">
        <v>9</v>
      </c>
      <c r="C171" s="202">
        <v>2</v>
      </c>
      <c r="D171" s="202">
        <v>2</v>
      </c>
      <c r="E171" s="202"/>
      <c r="F171" s="202"/>
      <c r="G171" s="151" t="s">
        <v>126</v>
      </c>
      <c r="H171" s="129">
        <v>142</v>
      </c>
      <c r="I171" s="139">
        <f>I172</f>
        <v>0</v>
      </c>
      <c r="J171" s="180">
        <f>J172</f>
        <v>0</v>
      </c>
      <c r="K171" s="139">
        <f>K172</f>
        <v>0</v>
      </c>
      <c r="L171" s="138">
        <f>L172</f>
        <v>0</v>
      </c>
    </row>
    <row r="172" spans="1:12" ht="43.5" customHeight="1" hidden="1" collapsed="1">
      <c r="A172" s="154">
        <v>2</v>
      </c>
      <c r="B172" s="149">
        <v>9</v>
      </c>
      <c r="C172" s="149">
        <v>2</v>
      </c>
      <c r="D172" s="149">
        <v>2</v>
      </c>
      <c r="E172" s="150">
        <v>1</v>
      </c>
      <c r="F172" s="152"/>
      <c r="G172" s="143" t="s">
        <v>127</v>
      </c>
      <c r="H172" s="129">
        <v>143</v>
      </c>
      <c r="I172" s="161">
        <f>SUM(I173:I175)</f>
        <v>0</v>
      </c>
      <c r="J172" s="161">
        <f>SUM(J173:J175)</f>
        <v>0</v>
      </c>
      <c r="K172" s="161">
        <f>SUM(K173:K175)</f>
        <v>0</v>
      </c>
      <c r="L172" s="161">
        <f>SUM(L173:L175)</f>
        <v>0</v>
      </c>
    </row>
    <row r="173" spans="1:12" ht="54.75" customHeight="1" hidden="1" collapsed="1">
      <c r="A173" s="154">
        <v>2</v>
      </c>
      <c r="B173" s="149">
        <v>9</v>
      </c>
      <c r="C173" s="149">
        <v>2</v>
      </c>
      <c r="D173" s="149">
        <v>2</v>
      </c>
      <c r="E173" s="149">
        <v>1</v>
      </c>
      <c r="F173" s="152">
        <v>1</v>
      </c>
      <c r="G173" s="203" t="s">
        <v>128</v>
      </c>
      <c r="H173" s="129">
        <v>144</v>
      </c>
      <c r="I173" s="156">
        <v>0</v>
      </c>
      <c r="J173" s="155">
        <v>0</v>
      </c>
      <c r="K173" s="155">
        <v>0</v>
      </c>
      <c r="L173" s="155">
        <v>0</v>
      </c>
    </row>
    <row r="174" spans="1:12" ht="54" customHeight="1" hidden="1" collapsed="1">
      <c r="A174" s="163">
        <v>2</v>
      </c>
      <c r="B174" s="165">
        <v>9</v>
      </c>
      <c r="C174" s="163">
        <v>2</v>
      </c>
      <c r="D174" s="164">
        <v>2</v>
      </c>
      <c r="E174" s="164">
        <v>1</v>
      </c>
      <c r="F174" s="166">
        <v>2</v>
      </c>
      <c r="G174" s="165" t="s">
        <v>129</v>
      </c>
      <c r="H174" s="129">
        <v>145</v>
      </c>
      <c r="I174" s="155">
        <v>0</v>
      </c>
      <c r="J174" s="157">
        <v>0</v>
      </c>
      <c r="K174" s="157">
        <v>0</v>
      </c>
      <c r="L174" s="157">
        <v>0</v>
      </c>
    </row>
    <row r="175" spans="1:12" ht="54" customHeight="1" hidden="1" collapsed="1">
      <c r="A175" s="149">
        <v>2</v>
      </c>
      <c r="B175" s="174">
        <v>9</v>
      </c>
      <c r="C175" s="171">
        <v>2</v>
      </c>
      <c r="D175" s="172">
        <v>2</v>
      </c>
      <c r="E175" s="172">
        <v>1</v>
      </c>
      <c r="F175" s="173">
        <v>3</v>
      </c>
      <c r="G175" s="174" t="s">
        <v>130</v>
      </c>
      <c r="H175" s="129">
        <v>146</v>
      </c>
      <c r="I175" s="201">
        <v>0</v>
      </c>
      <c r="J175" s="201">
        <v>0</v>
      </c>
      <c r="K175" s="201">
        <v>0</v>
      </c>
      <c r="L175" s="201">
        <v>0</v>
      </c>
    </row>
    <row r="176" spans="1:12" ht="76.5" customHeight="1" hidden="1" collapsed="1">
      <c r="A176" s="134">
        <v>3</v>
      </c>
      <c r="B176" s="136"/>
      <c r="C176" s="134"/>
      <c r="D176" s="135"/>
      <c r="E176" s="135"/>
      <c r="F176" s="137"/>
      <c r="G176" s="189" t="s">
        <v>131</v>
      </c>
      <c r="H176" s="129">
        <v>147</v>
      </c>
      <c r="I176" s="138">
        <f>SUM(I177+I229+I294)</f>
        <v>0</v>
      </c>
      <c r="J176" s="180">
        <f>SUM(J177+J229+J294)</f>
        <v>0</v>
      </c>
      <c r="K176" s="139">
        <f>SUM(K177+K229+K294)</f>
        <v>0</v>
      </c>
      <c r="L176" s="138">
        <f>SUM(L177+L229+L294)</f>
        <v>0</v>
      </c>
    </row>
    <row r="177" spans="1:12" ht="34.5" customHeight="1" hidden="1" collapsed="1">
      <c r="A177" s="184">
        <v>3</v>
      </c>
      <c r="B177" s="134">
        <v>1</v>
      </c>
      <c r="C177" s="159"/>
      <c r="D177" s="141"/>
      <c r="E177" s="141"/>
      <c r="F177" s="197"/>
      <c r="G177" s="179" t="s">
        <v>132</v>
      </c>
      <c r="H177" s="129">
        <v>148</v>
      </c>
      <c r="I177" s="138">
        <f>SUM(I178+I200+I207+I219+I223)</f>
        <v>0</v>
      </c>
      <c r="J177" s="160">
        <f>SUM(J178+J200+J207+J219+J223)</f>
        <v>0</v>
      </c>
      <c r="K177" s="160">
        <f>SUM(K178+K200+K207+K219+K223)</f>
        <v>0</v>
      </c>
      <c r="L177" s="160">
        <f>SUM(L178+L200+L207+L219+L223)</f>
        <v>0</v>
      </c>
    </row>
    <row r="178" spans="1:12" ht="30.75" customHeight="1" hidden="1" collapsed="1">
      <c r="A178" s="144">
        <v>3</v>
      </c>
      <c r="B178" s="143">
        <v>1</v>
      </c>
      <c r="C178" s="144">
        <v>1</v>
      </c>
      <c r="D178" s="142"/>
      <c r="E178" s="142"/>
      <c r="F178" s="204"/>
      <c r="G178" s="154" t="s">
        <v>133</v>
      </c>
      <c r="H178" s="129">
        <v>149</v>
      </c>
      <c r="I178" s="160">
        <f>SUM(I179+I182+I187+I192+I197)</f>
        <v>0</v>
      </c>
      <c r="J178" s="180">
        <f>SUM(J179+J182+J187+J192+J197)</f>
        <v>0</v>
      </c>
      <c r="K178" s="139">
        <f>SUM(K179+K182+K187+K192+K197)</f>
        <v>0</v>
      </c>
      <c r="L178" s="138">
        <f>SUM(L179+L182+L187+L192+L197)</f>
        <v>0</v>
      </c>
    </row>
    <row r="179" spans="1:12" ht="12.75" customHeight="1" hidden="1" collapsed="1">
      <c r="A179" s="149">
        <v>3</v>
      </c>
      <c r="B179" s="151">
        <v>1</v>
      </c>
      <c r="C179" s="149">
        <v>1</v>
      </c>
      <c r="D179" s="150">
        <v>1</v>
      </c>
      <c r="E179" s="150"/>
      <c r="F179" s="205"/>
      <c r="G179" s="154" t="s">
        <v>134</v>
      </c>
      <c r="H179" s="129">
        <v>150</v>
      </c>
      <c r="I179" s="138">
        <f aca="true" t="shared" si="18" ref="I179:L180">I180</f>
        <v>0</v>
      </c>
      <c r="J179" s="182">
        <f t="shared" si="18"/>
        <v>0</v>
      </c>
      <c r="K179" s="161">
        <f t="shared" si="18"/>
        <v>0</v>
      </c>
      <c r="L179" s="160">
        <f t="shared" si="18"/>
        <v>0</v>
      </c>
    </row>
    <row r="180" spans="1:12" ht="13.5" customHeight="1" hidden="1" collapsed="1">
      <c r="A180" s="149">
        <v>3</v>
      </c>
      <c r="B180" s="151">
        <v>1</v>
      </c>
      <c r="C180" s="149">
        <v>1</v>
      </c>
      <c r="D180" s="150">
        <v>1</v>
      </c>
      <c r="E180" s="150">
        <v>1</v>
      </c>
      <c r="F180" s="185"/>
      <c r="G180" s="154" t="s">
        <v>135</v>
      </c>
      <c r="H180" s="129">
        <v>151</v>
      </c>
      <c r="I180" s="160">
        <f t="shared" si="18"/>
        <v>0</v>
      </c>
      <c r="J180" s="138">
        <f t="shared" si="18"/>
        <v>0</v>
      </c>
      <c r="K180" s="138">
        <f t="shared" si="18"/>
        <v>0</v>
      </c>
      <c r="L180" s="138">
        <f t="shared" si="18"/>
        <v>0</v>
      </c>
    </row>
    <row r="181" spans="1:12" ht="13.5" customHeight="1" hidden="1" collapsed="1">
      <c r="A181" s="149">
        <v>3</v>
      </c>
      <c r="B181" s="151">
        <v>1</v>
      </c>
      <c r="C181" s="149">
        <v>1</v>
      </c>
      <c r="D181" s="150">
        <v>1</v>
      </c>
      <c r="E181" s="150">
        <v>1</v>
      </c>
      <c r="F181" s="185">
        <v>1</v>
      </c>
      <c r="G181" s="154" t="s">
        <v>135</v>
      </c>
      <c r="H181" s="129">
        <v>152</v>
      </c>
      <c r="I181" s="157">
        <v>0</v>
      </c>
      <c r="J181" s="157">
        <v>0</v>
      </c>
      <c r="K181" s="157">
        <v>0</v>
      </c>
      <c r="L181" s="157">
        <v>0</v>
      </c>
    </row>
    <row r="182" spans="1:12" ht="14.25" customHeight="1" hidden="1" collapsed="1">
      <c r="A182" s="144">
        <v>3</v>
      </c>
      <c r="B182" s="142">
        <v>1</v>
      </c>
      <c r="C182" s="142">
        <v>1</v>
      </c>
      <c r="D182" s="142">
        <v>2</v>
      </c>
      <c r="E182" s="142"/>
      <c r="F182" s="145"/>
      <c r="G182" s="143" t="s">
        <v>136</v>
      </c>
      <c r="H182" s="129">
        <v>153</v>
      </c>
      <c r="I182" s="160">
        <f>I183</f>
        <v>0</v>
      </c>
      <c r="J182" s="182">
        <f>J183</f>
        <v>0</v>
      </c>
      <c r="K182" s="161">
        <f>K183</f>
        <v>0</v>
      </c>
      <c r="L182" s="160">
        <f>L183</f>
        <v>0</v>
      </c>
    </row>
    <row r="183" spans="1:12" ht="13.5" customHeight="1" hidden="1" collapsed="1">
      <c r="A183" s="149">
        <v>3</v>
      </c>
      <c r="B183" s="150">
        <v>1</v>
      </c>
      <c r="C183" s="150">
        <v>1</v>
      </c>
      <c r="D183" s="150">
        <v>2</v>
      </c>
      <c r="E183" s="150">
        <v>1</v>
      </c>
      <c r="F183" s="152"/>
      <c r="G183" s="143" t="s">
        <v>136</v>
      </c>
      <c r="H183" s="129">
        <v>154</v>
      </c>
      <c r="I183" s="138">
        <f>SUM(I184:I186)</f>
        <v>0</v>
      </c>
      <c r="J183" s="180">
        <f>SUM(J184:J186)</f>
        <v>0</v>
      </c>
      <c r="K183" s="139">
        <f>SUM(K184:K186)</f>
        <v>0</v>
      </c>
      <c r="L183" s="138">
        <f>SUM(L184:L186)</f>
        <v>0</v>
      </c>
    </row>
    <row r="184" spans="1:12" ht="14.25" customHeight="1" hidden="1" collapsed="1">
      <c r="A184" s="144">
        <v>3</v>
      </c>
      <c r="B184" s="142">
        <v>1</v>
      </c>
      <c r="C184" s="142">
        <v>1</v>
      </c>
      <c r="D184" s="142">
        <v>2</v>
      </c>
      <c r="E184" s="142">
        <v>1</v>
      </c>
      <c r="F184" s="145">
        <v>1</v>
      </c>
      <c r="G184" s="143" t="s">
        <v>137</v>
      </c>
      <c r="H184" s="129">
        <v>155</v>
      </c>
      <c r="I184" s="155">
        <v>0</v>
      </c>
      <c r="J184" s="155">
        <v>0</v>
      </c>
      <c r="K184" s="155">
        <v>0</v>
      </c>
      <c r="L184" s="201">
        <v>0</v>
      </c>
    </row>
    <row r="185" spans="1:12" ht="14.25" customHeight="1" hidden="1" collapsed="1">
      <c r="A185" s="149">
        <v>3</v>
      </c>
      <c r="B185" s="150">
        <v>1</v>
      </c>
      <c r="C185" s="150">
        <v>1</v>
      </c>
      <c r="D185" s="150">
        <v>2</v>
      </c>
      <c r="E185" s="150">
        <v>1</v>
      </c>
      <c r="F185" s="152">
        <v>2</v>
      </c>
      <c r="G185" s="151" t="s">
        <v>138</v>
      </c>
      <c r="H185" s="129">
        <v>156</v>
      </c>
      <c r="I185" s="157">
        <v>0</v>
      </c>
      <c r="J185" s="157">
        <v>0</v>
      </c>
      <c r="K185" s="157">
        <v>0</v>
      </c>
      <c r="L185" s="157">
        <v>0</v>
      </c>
    </row>
    <row r="186" spans="1:12" ht="26.25" customHeight="1" hidden="1" collapsed="1">
      <c r="A186" s="144">
        <v>3</v>
      </c>
      <c r="B186" s="142">
        <v>1</v>
      </c>
      <c r="C186" s="142">
        <v>1</v>
      </c>
      <c r="D186" s="142">
        <v>2</v>
      </c>
      <c r="E186" s="142">
        <v>1</v>
      </c>
      <c r="F186" s="145">
        <v>3</v>
      </c>
      <c r="G186" s="143" t="s">
        <v>139</v>
      </c>
      <c r="H186" s="129">
        <v>157</v>
      </c>
      <c r="I186" s="155">
        <v>0</v>
      </c>
      <c r="J186" s="155">
        <v>0</v>
      </c>
      <c r="K186" s="155">
        <v>0</v>
      </c>
      <c r="L186" s="201">
        <v>0</v>
      </c>
    </row>
    <row r="187" spans="1:12" ht="14.25" customHeight="1" hidden="1" collapsed="1">
      <c r="A187" s="149">
        <v>3</v>
      </c>
      <c r="B187" s="150">
        <v>1</v>
      </c>
      <c r="C187" s="150">
        <v>1</v>
      </c>
      <c r="D187" s="150">
        <v>3</v>
      </c>
      <c r="E187" s="150"/>
      <c r="F187" s="152"/>
      <c r="G187" s="151" t="s">
        <v>140</v>
      </c>
      <c r="H187" s="129">
        <v>158</v>
      </c>
      <c r="I187" s="138">
        <f>I188</f>
        <v>0</v>
      </c>
      <c r="J187" s="180">
        <f>J188</f>
        <v>0</v>
      </c>
      <c r="K187" s="139">
        <f>K188</f>
        <v>0</v>
      </c>
      <c r="L187" s="138">
        <f>L188</f>
        <v>0</v>
      </c>
    </row>
    <row r="188" spans="1:12" ht="14.25" customHeight="1" hidden="1" collapsed="1">
      <c r="A188" s="149">
        <v>3</v>
      </c>
      <c r="B188" s="150">
        <v>1</v>
      </c>
      <c r="C188" s="150">
        <v>1</v>
      </c>
      <c r="D188" s="150">
        <v>3</v>
      </c>
      <c r="E188" s="150">
        <v>1</v>
      </c>
      <c r="F188" s="152"/>
      <c r="G188" s="151" t="s">
        <v>140</v>
      </c>
      <c r="H188" s="129">
        <v>159</v>
      </c>
      <c r="I188" s="138">
        <f>SUM(I189:I191)</f>
        <v>0</v>
      </c>
      <c r="J188" s="138">
        <f>SUM(J189:J191)</f>
        <v>0</v>
      </c>
      <c r="K188" s="138">
        <f>SUM(K189:K191)</f>
        <v>0</v>
      </c>
      <c r="L188" s="138">
        <f>SUM(L189:L191)</f>
        <v>0</v>
      </c>
    </row>
    <row r="189" spans="1:12" ht="13.5" customHeight="1" hidden="1" collapsed="1">
      <c r="A189" s="149">
        <v>3</v>
      </c>
      <c r="B189" s="150">
        <v>1</v>
      </c>
      <c r="C189" s="150">
        <v>1</v>
      </c>
      <c r="D189" s="150">
        <v>3</v>
      </c>
      <c r="E189" s="150">
        <v>1</v>
      </c>
      <c r="F189" s="152">
        <v>1</v>
      </c>
      <c r="G189" s="151" t="s">
        <v>141</v>
      </c>
      <c r="H189" s="129">
        <v>160</v>
      </c>
      <c r="I189" s="157">
        <v>0</v>
      </c>
      <c r="J189" s="157">
        <v>0</v>
      </c>
      <c r="K189" s="157">
        <v>0</v>
      </c>
      <c r="L189" s="201">
        <v>0</v>
      </c>
    </row>
    <row r="190" spans="1:12" ht="15.75" customHeight="1" hidden="1" collapsed="1">
      <c r="A190" s="149">
        <v>3</v>
      </c>
      <c r="B190" s="150">
        <v>1</v>
      </c>
      <c r="C190" s="150">
        <v>1</v>
      </c>
      <c r="D190" s="150">
        <v>3</v>
      </c>
      <c r="E190" s="150">
        <v>1</v>
      </c>
      <c r="F190" s="152">
        <v>2</v>
      </c>
      <c r="G190" s="151" t="s">
        <v>142</v>
      </c>
      <c r="H190" s="129">
        <v>161</v>
      </c>
      <c r="I190" s="155">
        <v>0</v>
      </c>
      <c r="J190" s="157">
        <v>0</v>
      </c>
      <c r="K190" s="157">
        <v>0</v>
      </c>
      <c r="L190" s="157">
        <v>0</v>
      </c>
    </row>
    <row r="191" spans="1:12" ht="15.75" customHeight="1" hidden="1" collapsed="1">
      <c r="A191" s="149">
        <v>3</v>
      </c>
      <c r="B191" s="150">
        <v>1</v>
      </c>
      <c r="C191" s="150">
        <v>1</v>
      </c>
      <c r="D191" s="150">
        <v>3</v>
      </c>
      <c r="E191" s="150">
        <v>1</v>
      </c>
      <c r="F191" s="152">
        <v>3</v>
      </c>
      <c r="G191" s="154" t="s">
        <v>143</v>
      </c>
      <c r="H191" s="129">
        <v>162</v>
      </c>
      <c r="I191" s="155">
        <v>0</v>
      </c>
      <c r="J191" s="157">
        <v>0</v>
      </c>
      <c r="K191" s="157">
        <v>0</v>
      </c>
      <c r="L191" s="157">
        <v>0</v>
      </c>
    </row>
    <row r="192" spans="1:12" ht="18" customHeight="1" hidden="1" collapsed="1">
      <c r="A192" s="163">
        <v>3</v>
      </c>
      <c r="B192" s="164">
        <v>1</v>
      </c>
      <c r="C192" s="164">
        <v>1</v>
      </c>
      <c r="D192" s="164">
        <v>4</v>
      </c>
      <c r="E192" s="164"/>
      <c r="F192" s="166"/>
      <c r="G192" s="165" t="s">
        <v>144</v>
      </c>
      <c r="H192" s="129">
        <v>163</v>
      </c>
      <c r="I192" s="138">
        <f>I193</f>
        <v>0</v>
      </c>
      <c r="J192" s="183">
        <f>J193</f>
        <v>0</v>
      </c>
      <c r="K192" s="147">
        <f>K193</f>
        <v>0</v>
      </c>
      <c r="L192" s="148">
        <f>L193</f>
        <v>0</v>
      </c>
    </row>
    <row r="193" spans="1:12" ht="13.5" customHeight="1" hidden="1" collapsed="1">
      <c r="A193" s="149">
        <v>3</v>
      </c>
      <c r="B193" s="150">
        <v>1</v>
      </c>
      <c r="C193" s="150">
        <v>1</v>
      </c>
      <c r="D193" s="150">
        <v>4</v>
      </c>
      <c r="E193" s="150">
        <v>1</v>
      </c>
      <c r="F193" s="152"/>
      <c r="G193" s="165" t="s">
        <v>144</v>
      </c>
      <c r="H193" s="129">
        <v>164</v>
      </c>
      <c r="I193" s="160">
        <f>SUM(I194:I196)</f>
        <v>0</v>
      </c>
      <c r="J193" s="180">
        <f>SUM(J194:J196)</f>
        <v>0</v>
      </c>
      <c r="K193" s="139">
        <f>SUM(K194:K196)</f>
        <v>0</v>
      </c>
      <c r="L193" s="138">
        <f>SUM(L194:L196)</f>
        <v>0</v>
      </c>
    </row>
    <row r="194" spans="1:12" ht="17.25" customHeight="1" hidden="1" collapsed="1">
      <c r="A194" s="149">
        <v>3</v>
      </c>
      <c r="B194" s="150">
        <v>1</v>
      </c>
      <c r="C194" s="150">
        <v>1</v>
      </c>
      <c r="D194" s="150">
        <v>4</v>
      </c>
      <c r="E194" s="150">
        <v>1</v>
      </c>
      <c r="F194" s="152">
        <v>1</v>
      </c>
      <c r="G194" s="151" t="s">
        <v>145</v>
      </c>
      <c r="H194" s="129">
        <v>165</v>
      </c>
      <c r="I194" s="157">
        <v>0</v>
      </c>
      <c r="J194" s="157">
        <v>0</v>
      </c>
      <c r="K194" s="157">
        <v>0</v>
      </c>
      <c r="L194" s="201">
        <v>0</v>
      </c>
    </row>
    <row r="195" spans="1:12" ht="25.5" customHeight="1" hidden="1" collapsed="1">
      <c r="A195" s="144">
        <v>3</v>
      </c>
      <c r="B195" s="142">
        <v>1</v>
      </c>
      <c r="C195" s="142">
        <v>1</v>
      </c>
      <c r="D195" s="142">
        <v>4</v>
      </c>
      <c r="E195" s="142">
        <v>1</v>
      </c>
      <c r="F195" s="145">
        <v>2</v>
      </c>
      <c r="G195" s="143" t="s">
        <v>146</v>
      </c>
      <c r="H195" s="129">
        <v>166</v>
      </c>
      <c r="I195" s="155">
        <v>0</v>
      </c>
      <c r="J195" s="155">
        <v>0</v>
      </c>
      <c r="K195" s="155">
        <v>0</v>
      </c>
      <c r="L195" s="157">
        <v>0</v>
      </c>
    </row>
    <row r="196" spans="1:12" ht="14.25" customHeight="1" hidden="1" collapsed="1">
      <c r="A196" s="149">
        <v>3</v>
      </c>
      <c r="B196" s="150">
        <v>1</v>
      </c>
      <c r="C196" s="150">
        <v>1</v>
      </c>
      <c r="D196" s="150">
        <v>4</v>
      </c>
      <c r="E196" s="150">
        <v>1</v>
      </c>
      <c r="F196" s="152">
        <v>3</v>
      </c>
      <c r="G196" s="151" t="s">
        <v>147</v>
      </c>
      <c r="H196" s="129">
        <v>167</v>
      </c>
      <c r="I196" s="155">
        <v>0</v>
      </c>
      <c r="J196" s="155">
        <v>0</v>
      </c>
      <c r="K196" s="155">
        <v>0</v>
      </c>
      <c r="L196" s="157">
        <v>0</v>
      </c>
    </row>
    <row r="197" spans="1:12" ht="25.5" customHeight="1" hidden="1" collapsed="1">
      <c r="A197" s="149">
        <v>3</v>
      </c>
      <c r="B197" s="150">
        <v>1</v>
      </c>
      <c r="C197" s="150">
        <v>1</v>
      </c>
      <c r="D197" s="150">
        <v>5</v>
      </c>
      <c r="E197" s="150"/>
      <c r="F197" s="152"/>
      <c r="G197" s="151" t="s">
        <v>148</v>
      </c>
      <c r="H197" s="129">
        <v>168</v>
      </c>
      <c r="I197" s="138">
        <f aca="true" t="shared" si="19" ref="I197:L198">I198</f>
        <v>0</v>
      </c>
      <c r="J197" s="180">
        <f t="shared" si="19"/>
        <v>0</v>
      </c>
      <c r="K197" s="139">
        <f t="shared" si="19"/>
        <v>0</v>
      </c>
      <c r="L197" s="138">
        <f t="shared" si="19"/>
        <v>0</v>
      </c>
    </row>
    <row r="198" spans="1:12" ht="26.25" customHeight="1" hidden="1" collapsed="1">
      <c r="A198" s="163">
        <v>3</v>
      </c>
      <c r="B198" s="164">
        <v>1</v>
      </c>
      <c r="C198" s="164">
        <v>1</v>
      </c>
      <c r="D198" s="164">
        <v>5</v>
      </c>
      <c r="E198" s="164">
        <v>1</v>
      </c>
      <c r="F198" s="166"/>
      <c r="G198" s="151" t="s">
        <v>148</v>
      </c>
      <c r="H198" s="129">
        <v>169</v>
      </c>
      <c r="I198" s="139">
        <f t="shared" si="19"/>
        <v>0</v>
      </c>
      <c r="J198" s="139">
        <f t="shared" si="19"/>
        <v>0</v>
      </c>
      <c r="K198" s="139">
        <f t="shared" si="19"/>
        <v>0</v>
      </c>
      <c r="L198" s="139">
        <f t="shared" si="19"/>
        <v>0</v>
      </c>
    </row>
    <row r="199" spans="1:12" ht="27" customHeight="1" hidden="1" collapsed="1">
      <c r="A199" s="149">
        <v>3</v>
      </c>
      <c r="B199" s="150">
        <v>1</v>
      </c>
      <c r="C199" s="150">
        <v>1</v>
      </c>
      <c r="D199" s="150">
        <v>5</v>
      </c>
      <c r="E199" s="150">
        <v>1</v>
      </c>
      <c r="F199" s="152">
        <v>1</v>
      </c>
      <c r="G199" s="151" t="s">
        <v>148</v>
      </c>
      <c r="H199" s="129">
        <v>170</v>
      </c>
      <c r="I199" s="155">
        <v>0</v>
      </c>
      <c r="J199" s="157">
        <v>0</v>
      </c>
      <c r="K199" s="157">
        <v>0</v>
      </c>
      <c r="L199" s="157">
        <v>0</v>
      </c>
    </row>
    <row r="200" spans="1:12" ht="26.25" customHeight="1" hidden="1" collapsed="1">
      <c r="A200" s="163">
        <v>3</v>
      </c>
      <c r="B200" s="164">
        <v>1</v>
      </c>
      <c r="C200" s="164">
        <v>2</v>
      </c>
      <c r="D200" s="164"/>
      <c r="E200" s="164"/>
      <c r="F200" s="166"/>
      <c r="G200" s="165" t="s">
        <v>149</v>
      </c>
      <c r="H200" s="129">
        <v>171</v>
      </c>
      <c r="I200" s="138">
        <f aca="true" t="shared" si="20" ref="I200:L201">I201</f>
        <v>0</v>
      </c>
      <c r="J200" s="183">
        <f t="shared" si="20"/>
        <v>0</v>
      </c>
      <c r="K200" s="147">
        <f t="shared" si="20"/>
        <v>0</v>
      </c>
      <c r="L200" s="148">
        <f t="shared" si="20"/>
        <v>0</v>
      </c>
    </row>
    <row r="201" spans="1:12" ht="25.5" customHeight="1" hidden="1" collapsed="1">
      <c r="A201" s="149">
        <v>3</v>
      </c>
      <c r="B201" s="150">
        <v>1</v>
      </c>
      <c r="C201" s="150">
        <v>2</v>
      </c>
      <c r="D201" s="150">
        <v>1</v>
      </c>
      <c r="E201" s="150"/>
      <c r="F201" s="152"/>
      <c r="G201" s="165" t="s">
        <v>149</v>
      </c>
      <c r="H201" s="129">
        <v>172</v>
      </c>
      <c r="I201" s="160">
        <f t="shared" si="20"/>
        <v>0</v>
      </c>
      <c r="J201" s="180">
        <f t="shared" si="20"/>
        <v>0</v>
      </c>
      <c r="K201" s="139">
        <f t="shared" si="20"/>
        <v>0</v>
      </c>
      <c r="L201" s="138">
        <f t="shared" si="20"/>
        <v>0</v>
      </c>
    </row>
    <row r="202" spans="1:12" ht="26.25" customHeight="1" hidden="1" collapsed="1">
      <c r="A202" s="144">
        <v>3</v>
      </c>
      <c r="B202" s="142">
        <v>1</v>
      </c>
      <c r="C202" s="142">
        <v>2</v>
      </c>
      <c r="D202" s="142">
        <v>1</v>
      </c>
      <c r="E202" s="142">
        <v>1</v>
      </c>
      <c r="F202" s="145"/>
      <c r="G202" s="165" t="s">
        <v>149</v>
      </c>
      <c r="H202" s="129">
        <v>173</v>
      </c>
      <c r="I202" s="138">
        <f>SUM(I203:I206)</f>
        <v>0</v>
      </c>
      <c r="J202" s="182">
        <f>SUM(J203:J206)</f>
        <v>0</v>
      </c>
      <c r="K202" s="161">
        <f>SUM(K203:K206)</f>
        <v>0</v>
      </c>
      <c r="L202" s="160">
        <f>SUM(L203:L206)</f>
        <v>0</v>
      </c>
    </row>
    <row r="203" spans="1:12" ht="41.25" customHeight="1" hidden="1" collapsed="1">
      <c r="A203" s="149">
        <v>3</v>
      </c>
      <c r="B203" s="150">
        <v>1</v>
      </c>
      <c r="C203" s="150">
        <v>2</v>
      </c>
      <c r="D203" s="150">
        <v>1</v>
      </c>
      <c r="E203" s="150">
        <v>1</v>
      </c>
      <c r="F203" s="152">
        <v>2</v>
      </c>
      <c r="G203" s="151" t="s">
        <v>150</v>
      </c>
      <c r="H203" s="129">
        <v>174</v>
      </c>
      <c r="I203" s="157">
        <v>0</v>
      </c>
      <c r="J203" s="157">
        <v>0</v>
      </c>
      <c r="K203" s="157">
        <v>0</v>
      </c>
      <c r="L203" s="157">
        <v>0</v>
      </c>
    </row>
    <row r="204" spans="1:12" ht="14.25" customHeight="1" hidden="1" collapsed="1">
      <c r="A204" s="149">
        <v>3</v>
      </c>
      <c r="B204" s="150">
        <v>1</v>
      </c>
      <c r="C204" s="150">
        <v>2</v>
      </c>
      <c r="D204" s="149">
        <v>1</v>
      </c>
      <c r="E204" s="150">
        <v>1</v>
      </c>
      <c r="F204" s="152">
        <v>3</v>
      </c>
      <c r="G204" s="151" t="s">
        <v>151</v>
      </c>
      <c r="H204" s="129">
        <v>175</v>
      </c>
      <c r="I204" s="157">
        <v>0</v>
      </c>
      <c r="J204" s="157">
        <v>0</v>
      </c>
      <c r="K204" s="157">
        <v>0</v>
      </c>
      <c r="L204" s="157">
        <v>0</v>
      </c>
    </row>
    <row r="205" spans="1:12" ht="18.75" customHeight="1" hidden="1" collapsed="1">
      <c r="A205" s="149">
        <v>3</v>
      </c>
      <c r="B205" s="150">
        <v>1</v>
      </c>
      <c r="C205" s="150">
        <v>2</v>
      </c>
      <c r="D205" s="149">
        <v>1</v>
      </c>
      <c r="E205" s="150">
        <v>1</v>
      </c>
      <c r="F205" s="152">
        <v>4</v>
      </c>
      <c r="G205" s="151" t="s">
        <v>152</v>
      </c>
      <c r="H205" s="129">
        <v>176</v>
      </c>
      <c r="I205" s="157">
        <v>0</v>
      </c>
      <c r="J205" s="157">
        <v>0</v>
      </c>
      <c r="K205" s="157">
        <v>0</v>
      </c>
      <c r="L205" s="157">
        <v>0</v>
      </c>
    </row>
    <row r="206" spans="1:12" ht="17.25" customHeight="1" hidden="1" collapsed="1">
      <c r="A206" s="163">
        <v>3</v>
      </c>
      <c r="B206" s="172">
        <v>1</v>
      </c>
      <c r="C206" s="172">
        <v>2</v>
      </c>
      <c r="D206" s="171">
        <v>1</v>
      </c>
      <c r="E206" s="172">
        <v>1</v>
      </c>
      <c r="F206" s="173">
        <v>5</v>
      </c>
      <c r="G206" s="174" t="s">
        <v>153</v>
      </c>
      <c r="H206" s="129">
        <v>177</v>
      </c>
      <c r="I206" s="157">
        <v>0</v>
      </c>
      <c r="J206" s="157">
        <v>0</v>
      </c>
      <c r="K206" s="157">
        <v>0</v>
      </c>
      <c r="L206" s="201">
        <v>0</v>
      </c>
    </row>
    <row r="207" spans="1:12" ht="15" customHeight="1" hidden="1" collapsed="1">
      <c r="A207" s="149">
        <v>3</v>
      </c>
      <c r="B207" s="150">
        <v>1</v>
      </c>
      <c r="C207" s="150">
        <v>3</v>
      </c>
      <c r="D207" s="149"/>
      <c r="E207" s="150"/>
      <c r="F207" s="152"/>
      <c r="G207" s="151" t="s">
        <v>154</v>
      </c>
      <c r="H207" s="129">
        <v>178</v>
      </c>
      <c r="I207" s="138">
        <f>SUM(I208+I211)</f>
        <v>0</v>
      </c>
      <c r="J207" s="180">
        <f>SUM(J208+J211)</f>
        <v>0</v>
      </c>
      <c r="K207" s="139">
        <f>SUM(K208+K211)</f>
        <v>0</v>
      </c>
      <c r="L207" s="138">
        <f>SUM(L208+L211)</f>
        <v>0</v>
      </c>
    </row>
    <row r="208" spans="1:12" ht="27.75" customHeight="1" hidden="1" collapsed="1">
      <c r="A208" s="144">
        <v>3</v>
      </c>
      <c r="B208" s="142">
        <v>1</v>
      </c>
      <c r="C208" s="142">
        <v>3</v>
      </c>
      <c r="D208" s="144">
        <v>1</v>
      </c>
      <c r="E208" s="149"/>
      <c r="F208" s="145"/>
      <c r="G208" s="143" t="s">
        <v>155</v>
      </c>
      <c r="H208" s="129">
        <v>179</v>
      </c>
      <c r="I208" s="160">
        <f aca="true" t="shared" si="21" ref="I208:L209">I209</f>
        <v>0</v>
      </c>
      <c r="J208" s="182">
        <f t="shared" si="21"/>
        <v>0</v>
      </c>
      <c r="K208" s="161">
        <f t="shared" si="21"/>
        <v>0</v>
      </c>
      <c r="L208" s="160">
        <f t="shared" si="21"/>
        <v>0</v>
      </c>
    </row>
    <row r="209" spans="1:12" ht="30.75" customHeight="1" hidden="1" collapsed="1">
      <c r="A209" s="149">
        <v>3</v>
      </c>
      <c r="B209" s="150">
        <v>1</v>
      </c>
      <c r="C209" s="150">
        <v>3</v>
      </c>
      <c r="D209" s="149">
        <v>1</v>
      </c>
      <c r="E209" s="149">
        <v>1</v>
      </c>
      <c r="F209" s="152"/>
      <c r="G209" s="143" t="s">
        <v>155</v>
      </c>
      <c r="H209" s="129">
        <v>180</v>
      </c>
      <c r="I209" s="138">
        <f t="shared" si="21"/>
        <v>0</v>
      </c>
      <c r="J209" s="180">
        <f t="shared" si="21"/>
        <v>0</v>
      </c>
      <c r="K209" s="139">
        <f t="shared" si="21"/>
        <v>0</v>
      </c>
      <c r="L209" s="138">
        <f t="shared" si="21"/>
        <v>0</v>
      </c>
    </row>
    <row r="210" spans="1:12" ht="27.75" customHeight="1" hidden="1" collapsed="1">
      <c r="A210" s="149">
        <v>3</v>
      </c>
      <c r="B210" s="151">
        <v>1</v>
      </c>
      <c r="C210" s="149">
        <v>3</v>
      </c>
      <c r="D210" s="150">
        <v>1</v>
      </c>
      <c r="E210" s="150">
        <v>1</v>
      </c>
      <c r="F210" s="152">
        <v>1</v>
      </c>
      <c r="G210" s="143" t="s">
        <v>155</v>
      </c>
      <c r="H210" s="129">
        <v>181</v>
      </c>
      <c r="I210" s="201">
        <v>0</v>
      </c>
      <c r="J210" s="201">
        <v>0</v>
      </c>
      <c r="K210" s="201">
        <v>0</v>
      </c>
      <c r="L210" s="201">
        <v>0</v>
      </c>
    </row>
    <row r="211" spans="1:12" ht="15" customHeight="1" hidden="1" collapsed="1">
      <c r="A211" s="149">
        <v>3</v>
      </c>
      <c r="B211" s="151">
        <v>1</v>
      </c>
      <c r="C211" s="149">
        <v>3</v>
      </c>
      <c r="D211" s="150">
        <v>2</v>
      </c>
      <c r="E211" s="150"/>
      <c r="F211" s="152"/>
      <c r="G211" s="151" t="s">
        <v>156</v>
      </c>
      <c r="H211" s="129">
        <v>182</v>
      </c>
      <c r="I211" s="138">
        <f>I212</f>
        <v>0</v>
      </c>
      <c r="J211" s="180">
        <f>J212</f>
        <v>0</v>
      </c>
      <c r="K211" s="139">
        <f>K212</f>
        <v>0</v>
      </c>
      <c r="L211" s="138">
        <f>L212</f>
        <v>0</v>
      </c>
    </row>
    <row r="212" spans="1:16" ht="15.75" customHeight="1" hidden="1" collapsed="1">
      <c r="A212" s="144">
        <v>3</v>
      </c>
      <c r="B212" s="143">
        <v>1</v>
      </c>
      <c r="C212" s="144">
        <v>3</v>
      </c>
      <c r="D212" s="142">
        <v>2</v>
      </c>
      <c r="E212" s="142">
        <v>1</v>
      </c>
      <c r="F212" s="145"/>
      <c r="G212" s="151" t="s">
        <v>156</v>
      </c>
      <c r="H212" s="129">
        <v>183</v>
      </c>
      <c r="I212" s="138">
        <f>SUM(I213:I218)</f>
        <v>0</v>
      </c>
      <c r="J212" s="138">
        <f>SUM(J213:J218)</f>
        <v>0</v>
      </c>
      <c r="K212" s="138">
        <f>SUM(K213:K218)</f>
        <v>0</v>
      </c>
      <c r="L212" s="138">
        <f>SUM(L213:L218)</f>
        <v>0</v>
      </c>
      <c r="M212" s="206"/>
      <c r="N212" s="206"/>
      <c r="O212" s="206"/>
      <c r="P212" s="206"/>
    </row>
    <row r="213" spans="1:12" ht="15" customHeight="1" hidden="1" collapsed="1">
      <c r="A213" s="149">
        <v>3</v>
      </c>
      <c r="B213" s="151">
        <v>1</v>
      </c>
      <c r="C213" s="149">
        <v>3</v>
      </c>
      <c r="D213" s="150">
        <v>2</v>
      </c>
      <c r="E213" s="150">
        <v>1</v>
      </c>
      <c r="F213" s="152">
        <v>1</v>
      </c>
      <c r="G213" s="151" t="s">
        <v>157</v>
      </c>
      <c r="H213" s="129">
        <v>184</v>
      </c>
      <c r="I213" s="157">
        <v>0</v>
      </c>
      <c r="J213" s="157">
        <v>0</v>
      </c>
      <c r="K213" s="157">
        <v>0</v>
      </c>
      <c r="L213" s="201">
        <v>0</v>
      </c>
    </row>
    <row r="214" spans="1:12" ht="26.25" customHeight="1" hidden="1" collapsed="1">
      <c r="A214" s="149">
        <v>3</v>
      </c>
      <c r="B214" s="151">
        <v>1</v>
      </c>
      <c r="C214" s="149">
        <v>3</v>
      </c>
      <c r="D214" s="150">
        <v>2</v>
      </c>
      <c r="E214" s="150">
        <v>1</v>
      </c>
      <c r="F214" s="152">
        <v>2</v>
      </c>
      <c r="G214" s="151" t="s">
        <v>158</v>
      </c>
      <c r="H214" s="129">
        <v>185</v>
      </c>
      <c r="I214" s="157">
        <v>0</v>
      </c>
      <c r="J214" s="157">
        <v>0</v>
      </c>
      <c r="K214" s="157">
        <v>0</v>
      </c>
      <c r="L214" s="157">
        <v>0</v>
      </c>
    </row>
    <row r="215" spans="1:12" ht="16.5" customHeight="1" hidden="1" collapsed="1">
      <c r="A215" s="149">
        <v>3</v>
      </c>
      <c r="B215" s="151">
        <v>1</v>
      </c>
      <c r="C215" s="149">
        <v>3</v>
      </c>
      <c r="D215" s="150">
        <v>2</v>
      </c>
      <c r="E215" s="150">
        <v>1</v>
      </c>
      <c r="F215" s="152">
        <v>3</v>
      </c>
      <c r="G215" s="151" t="s">
        <v>159</v>
      </c>
      <c r="H215" s="129">
        <v>186</v>
      </c>
      <c r="I215" s="157">
        <v>0</v>
      </c>
      <c r="J215" s="157">
        <v>0</v>
      </c>
      <c r="K215" s="157">
        <v>0</v>
      </c>
      <c r="L215" s="157">
        <v>0</v>
      </c>
    </row>
    <row r="216" spans="1:12" ht="27.75" customHeight="1" hidden="1" collapsed="1">
      <c r="A216" s="149">
        <v>3</v>
      </c>
      <c r="B216" s="151">
        <v>1</v>
      </c>
      <c r="C216" s="149">
        <v>3</v>
      </c>
      <c r="D216" s="150">
        <v>2</v>
      </c>
      <c r="E216" s="150">
        <v>1</v>
      </c>
      <c r="F216" s="152">
        <v>4</v>
      </c>
      <c r="G216" s="151" t="s">
        <v>160</v>
      </c>
      <c r="H216" s="129">
        <v>187</v>
      </c>
      <c r="I216" s="157">
        <v>0</v>
      </c>
      <c r="J216" s="157">
        <v>0</v>
      </c>
      <c r="K216" s="157">
        <v>0</v>
      </c>
      <c r="L216" s="201">
        <v>0</v>
      </c>
    </row>
    <row r="217" spans="1:12" ht="15.75" customHeight="1" hidden="1" collapsed="1">
      <c r="A217" s="149">
        <v>3</v>
      </c>
      <c r="B217" s="151">
        <v>1</v>
      </c>
      <c r="C217" s="149">
        <v>3</v>
      </c>
      <c r="D217" s="150">
        <v>2</v>
      </c>
      <c r="E217" s="150">
        <v>1</v>
      </c>
      <c r="F217" s="152">
        <v>5</v>
      </c>
      <c r="G217" s="143" t="s">
        <v>161</v>
      </c>
      <c r="H217" s="129">
        <v>188</v>
      </c>
      <c r="I217" s="157">
        <v>0</v>
      </c>
      <c r="J217" s="157">
        <v>0</v>
      </c>
      <c r="K217" s="157">
        <v>0</v>
      </c>
      <c r="L217" s="157">
        <v>0</v>
      </c>
    </row>
    <row r="218" spans="1:12" ht="13.5" customHeight="1" hidden="1" collapsed="1">
      <c r="A218" s="149">
        <v>3</v>
      </c>
      <c r="B218" s="151">
        <v>1</v>
      </c>
      <c r="C218" s="149">
        <v>3</v>
      </c>
      <c r="D218" s="150">
        <v>2</v>
      </c>
      <c r="E218" s="150">
        <v>1</v>
      </c>
      <c r="F218" s="152">
        <v>6</v>
      </c>
      <c r="G218" s="143" t="s">
        <v>156</v>
      </c>
      <c r="H218" s="129">
        <v>189</v>
      </c>
      <c r="I218" s="157">
        <v>0</v>
      </c>
      <c r="J218" s="157">
        <v>0</v>
      </c>
      <c r="K218" s="157">
        <v>0</v>
      </c>
      <c r="L218" s="201">
        <v>0</v>
      </c>
    </row>
    <row r="219" spans="1:12" ht="27" customHeight="1" hidden="1" collapsed="1">
      <c r="A219" s="144">
        <v>3</v>
      </c>
      <c r="B219" s="142">
        <v>1</v>
      </c>
      <c r="C219" s="142">
        <v>4</v>
      </c>
      <c r="D219" s="142"/>
      <c r="E219" s="142"/>
      <c r="F219" s="145"/>
      <c r="G219" s="143" t="s">
        <v>162</v>
      </c>
      <c r="H219" s="129">
        <v>190</v>
      </c>
      <c r="I219" s="160">
        <f aca="true" t="shared" si="22" ref="I219:L221">I220</f>
        <v>0</v>
      </c>
      <c r="J219" s="182">
        <f t="shared" si="22"/>
        <v>0</v>
      </c>
      <c r="K219" s="161">
        <f t="shared" si="22"/>
        <v>0</v>
      </c>
      <c r="L219" s="161">
        <f t="shared" si="22"/>
        <v>0</v>
      </c>
    </row>
    <row r="220" spans="1:12" ht="27" customHeight="1" hidden="1" collapsed="1">
      <c r="A220" s="163">
        <v>3</v>
      </c>
      <c r="B220" s="172">
        <v>1</v>
      </c>
      <c r="C220" s="172">
        <v>4</v>
      </c>
      <c r="D220" s="172">
        <v>1</v>
      </c>
      <c r="E220" s="172"/>
      <c r="F220" s="173"/>
      <c r="G220" s="143" t="s">
        <v>162</v>
      </c>
      <c r="H220" s="129">
        <v>191</v>
      </c>
      <c r="I220" s="167">
        <f t="shared" si="22"/>
        <v>0</v>
      </c>
      <c r="J220" s="194">
        <f t="shared" si="22"/>
        <v>0</v>
      </c>
      <c r="K220" s="168">
        <f t="shared" si="22"/>
        <v>0</v>
      </c>
      <c r="L220" s="168">
        <f t="shared" si="22"/>
        <v>0</v>
      </c>
    </row>
    <row r="221" spans="1:12" ht="27.75" customHeight="1" hidden="1" collapsed="1">
      <c r="A221" s="149">
        <v>3</v>
      </c>
      <c r="B221" s="150">
        <v>1</v>
      </c>
      <c r="C221" s="150">
        <v>4</v>
      </c>
      <c r="D221" s="150">
        <v>1</v>
      </c>
      <c r="E221" s="150">
        <v>1</v>
      </c>
      <c r="F221" s="152"/>
      <c r="G221" s="143" t="s">
        <v>163</v>
      </c>
      <c r="H221" s="129">
        <v>192</v>
      </c>
      <c r="I221" s="138">
        <f t="shared" si="22"/>
        <v>0</v>
      </c>
      <c r="J221" s="180">
        <f t="shared" si="22"/>
        <v>0</v>
      </c>
      <c r="K221" s="139">
        <f t="shared" si="22"/>
        <v>0</v>
      </c>
      <c r="L221" s="139">
        <f t="shared" si="22"/>
        <v>0</v>
      </c>
    </row>
    <row r="222" spans="1:12" ht="27" customHeight="1" hidden="1" collapsed="1">
      <c r="A222" s="154">
        <v>3</v>
      </c>
      <c r="B222" s="149">
        <v>1</v>
      </c>
      <c r="C222" s="150">
        <v>4</v>
      </c>
      <c r="D222" s="150">
        <v>1</v>
      </c>
      <c r="E222" s="150">
        <v>1</v>
      </c>
      <c r="F222" s="152">
        <v>1</v>
      </c>
      <c r="G222" s="143" t="s">
        <v>163</v>
      </c>
      <c r="H222" s="129">
        <v>193</v>
      </c>
      <c r="I222" s="157">
        <v>0</v>
      </c>
      <c r="J222" s="157">
        <v>0</v>
      </c>
      <c r="K222" s="157">
        <v>0</v>
      </c>
      <c r="L222" s="157">
        <v>0</v>
      </c>
    </row>
    <row r="223" spans="1:12" ht="26.25" customHeight="1" hidden="1" collapsed="1">
      <c r="A223" s="154">
        <v>3</v>
      </c>
      <c r="B223" s="150">
        <v>1</v>
      </c>
      <c r="C223" s="150">
        <v>5</v>
      </c>
      <c r="D223" s="150"/>
      <c r="E223" s="150"/>
      <c r="F223" s="152"/>
      <c r="G223" s="151" t="s">
        <v>164</v>
      </c>
      <c r="H223" s="129">
        <v>194</v>
      </c>
      <c r="I223" s="138">
        <f aca="true" t="shared" si="23" ref="I223:L224">I224</f>
        <v>0</v>
      </c>
      <c r="J223" s="138">
        <f t="shared" si="23"/>
        <v>0</v>
      </c>
      <c r="K223" s="138">
        <f t="shared" si="23"/>
        <v>0</v>
      </c>
      <c r="L223" s="138">
        <f t="shared" si="23"/>
        <v>0</v>
      </c>
    </row>
    <row r="224" spans="1:12" ht="30" customHeight="1" hidden="1" collapsed="1">
      <c r="A224" s="154">
        <v>3</v>
      </c>
      <c r="B224" s="150">
        <v>1</v>
      </c>
      <c r="C224" s="150">
        <v>5</v>
      </c>
      <c r="D224" s="150">
        <v>1</v>
      </c>
      <c r="E224" s="150"/>
      <c r="F224" s="152"/>
      <c r="G224" s="151" t="s">
        <v>164</v>
      </c>
      <c r="H224" s="129">
        <v>195</v>
      </c>
      <c r="I224" s="138">
        <f t="shared" si="23"/>
        <v>0</v>
      </c>
      <c r="J224" s="138">
        <f t="shared" si="23"/>
        <v>0</v>
      </c>
      <c r="K224" s="138">
        <f t="shared" si="23"/>
        <v>0</v>
      </c>
      <c r="L224" s="138">
        <f t="shared" si="23"/>
        <v>0</v>
      </c>
    </row>
    <row r="225" spans="1:12" ht="27" customHeight="1" hidden="1" collapsed="1">
      <c r="A225" s="154">
        <v>3</v>
      </c>
      <c r="B225" s="150">
        <v>1</v>
      </c>
      <c r="C225" s="150">
        <v>5</v>
      </c>
      <c r="D225" s="150">
        <v>1</v>
      </c>
      <c r="E225" s="150">
        <v>1</v>
      </c>
      <c r="F225" s="152"/>
      <c r="G225" s="151" t="s">
        <v>164</v>
      </c>
      <c r="H225" s="129">
        <v>196</v>
      </c>
      <c r="I225" s="138">
        <f>SUM(I226:I228)</f>
        <v>0</v>
      </c>
      <c r="J225" s="138">
        <f>SUM(J226:J228)</f>
        <v>0</v>
      </c>
      <c r="K225" s="138">
        <f>SUM(K226:K228)</f>
        <v>0</v>
      </c>
      <c r="L225" s="138">
        <f>SUM(L226:L228)</f>
        <v>0</v>
      </c>
    </row>
    <row r="226" spans="1:12" ht="21" customHeight="1" hidden="1" collapsed="1">
      <c r="A226" s="154">
        <v>3</v>
      </c>
      <c r="B226" s="150">
        <v>1</v>
      </c>
      <c r="C226" s="150">
        <v>5</v>
      </c>
      <c r="D226" s="150">
        <v>1</v>
      </c>
      <c r="E226" s="150">
        <v>1</v>
      </c>
      <c r="F226" s="152">
        <v>1</v>
      </c>
      <c r="G226" s="203" t="s">
        <v>165</v>
      </c>
      <c r="H226" s="129">
        <v>197</v>
      </c>
      <c r="I226" s="157">
        <v>0</v>
      </c>
      <c r="J226" s="157">
        <v>0</v>
      </c>
      <c r="K226" s="157">
        <v>0</v>
      </c>
      <c r="L226" s="157">
        <v>0</v>
      </c>
    </row>
    <row r="227" spans="1:12" ht="25.5" customHeight="1" hidden="1" collapsed="1">
      <c r="A227" s="154">
        <v>3</v>
      </c>
      <c r="B227" s="150">
        <v>1</v>
      </c>
      <c r="C227" s="150">
        <v>5</v>
      </c>
      <c r="D227" s="150">
        <v>1</v>
      </c>
      <c r="E227" s="150">
        <v>1</v>
      </c>
      <c r="F227" s="152">
        <v>2</v>
      </c>
      <c r="G227" s="203" t="s">
        <v>166</v>
      </c>
      <c r="H227" s="129">
        <v>198</v>
      </c>
      <c r="I227" s="157">
        <v>0</v>
      </c>
      <c r="J227" s="157">
        <v>0</v>
      </c>
      <c r="K227" s="157">
        <v>0</v>
      </c>
      <c r="L227" s="157">
        <v>0</v>
      </c>
    </row>
    <row r="228" spans="1:12" ht="28.5" customHeight="1" hidden="1" collapsed="1">
      <c r="A228" s="154">
        <v>3</v>
      </c>
      <c r="B228" s="150">
        <v>1</v>
      </c>
      <c r="C228" s="150">
        <v>5</v>
      </c>
      <c r="D228" s="150">
        <v>1</v>
      </c>
      <c r="E228" s="150">
        <v>1</v>
      </c>
      <c r="F228" s="152">
        <v>3</v>
      </c>
      <c r="G228" s="203" t="s">
        <v>167</v>
      </c>
      <c r="H228" s="129">
        <v>199</v>
      </c>
      <c r="I228" s="157">
        <v>0</v>
      </c>
      <c r="J228" s="157">
        <v>0</v>
      </c>
      <c r="K228" s="157">
        <v>0</v>
      </c>
      <c r="L228" s="157">
        <v>0</v>
      </c>
    </row>
    <row r="229" spans="1:12" s="88" customFormat="1" ht="41.25" customHeight="1" hidden="1" collapsed="1">
      <c r="A229" s="134">
        <v>3</v>
      </c>
      <c r="B229" s="135">
        <v>2</v>
      </c>
      <c r="C229" s="135"/>
      <c r="D229" s="135"/>
      <c r="E229" s="135"/>
      <c r="F229" s="137"/>
      <c r="G229" s="136" t="s">
        <v>168</v>
      </c>
      <c r="H229" s="129">
        <v>200</v>
      </c>
      <c r="I229" s="138">
        <f>SUM(I230+I262)</f>
        <v>0</v>
      </c>
      <c r="J229" s="180">
        <f>SUM(J230+J262)</f>
        <v>0</v>
      </c>
      <c r="K229" s="139">
        <f>SUM(K230+K262)</f>
        <v>0</v>
      </c>
      <c r="L229" s="139">
        <f>SUM(L230+L262)</f>
        <v>0</v>
      </c>
    </row>
    <row r="230" spans="1:12" ht="26.25" customHeight="1" hidden="1" collapsed="1">
      <c r="A230" s="163">
        <v>3</v>
      </c>
      <c r="B230" s="171">
        <v>2</v>
      </c>
      <c r="C230" s="172">
        <v>1</v>
      </c>
      <c r="D230" s="172"/>
      <c r="E230" s="172"/>
      <c r="F230" s="173"/>
      <c r="G230" s="174" t="s">
        <v>169</v>
      </c>
      <c r="H230" s="129">
        <v>201</v>
      </c>
      <c r="I230" s="167">
        <f>SUM(I231+I240+I244+I248+I252+I255+I258)</f>
        <v>0</v>
      </c>
      <c r="J230" s="194">
        <f>SUM(J231+J240+J244+J248+J252+J255+J258)</f>
        <v>0</v>
      </c>
      <c r="K230" s="168">
        <f>SUM(K231+K240+K244+K248+K252+K255+K258)</f>
        <v>0</v>
      </c>
      <c r="L230" s="168">
        <f>SUM(L231+L240+L244+L248+L252+L255+L258)</f>
        <v>0</v>
      </c>
    </row>
    <row r="231" spans="1:12" ht="15.75" customHeight="1" hidden="1" collapsed="1">
      <c r="A231" s="149">
        <v>3</v>
      </c>
      <c r="B231" s="150">
        <v>2</v>
      </c>
      <c r="C231" s="150">
        <v>1</v>
      </c>
      <c r="D231" s="150">
        <v>1</v>
      </c>
      <c r="E231" s="150"/>
      <c r="F231" s="152"/>
      <c r="G231" s="151" t="s">
        <v>170</v>
      </c>
      <c r="H231" s="129">
        <v>202</v>
      </c>
      <c r="I231" s="167">
        <f>I232</f>
        <v>0</v>
      </c>
      <c r="J231" s="167">
        <f>J232</f>
        <v>0</v>
      </c>
      <c r="K231" s="167">
        <f>K232</f>
        <v>0</v>
      </c>
      <c r="L231" s="167">
        <f>L232</f>
        <v>0</v>
      </c>
    </row>
    <row r="232" spans="1:12" ht="12" customHeight="1" hidden="1" collapsed="1">
      <c r="A232" s="149">
        <v>3</v>
      </c>
      <c r="B232" s="149">
        <v>2</v>
      </c>
      <c r="C232" s="150">
        <v>1</v>
      </c>
      <c r="D232" s="150">
        <v>1</v>
      </c>
      <c r="E232" s="150">
        <v>1</v>
      </c>
      <c r="F232" s="152"/>
      <c r="G232" s="151" t="s">
        <v>171</v>
      </c>
      <c r="H232" s="129">
        <v>203</v>
      </c>
      <c r="I232" s="138">
        <f>SUM(I233:I233)</f>
        <v>0</v>
      </c>
      <c r="J232" s="180">
        <f>SUM(J233:J233)</f>
        <v>0</v>
      </c>
      <c r="K232" s="139">
        <f>SUM(K233:K233)</f>
        <v>0</v>
      </c>
      <c r="L232" s="139">
        <f>SUM(L233:L233)</f>
        <v>0</v>
      </c>
    </row>
    <row r="233" spans="1:12" ht="14.25" customHeight="1" hidden="1" collapsed="1">
      <c r="A233" s="163">
        <v>3</v>
      </c>
      <c r="B233" s="163">
        <v>2</v>
      </c>
      <c r="C233" s="172">
        <v>1</v>
      </c>
      <c r="D233" s="172">
        <v>1</v>
      </c>
      <c r="E233" s="172">
        <v>1</v>
      </c>
      <c r="F233" s="173">
        <v>1</v>
      </c>
      <c r="G233" s="174" t="s">
        <v>171</v>
      </c>
      <c r="H233" s="129">
        <v>204</v>
      </c>
      <c r="I233" s="157">
        <v>0</v>
      </c>
      <c r="J233" s="157">
        <v>0</v>
      </c>
      <c r="K233" s="157">
        <v>0</v>
      </c>
      <c r="L233" s="157">
        <v>0</v>
      </c>
    </row>
    <row r="234" spans="1:12" ht="14.25" customHeight="1" hidden="1" collapsed="1">
      <c r="A234" s="163">
        <v>3</v>
      </c>
      <c r="B234" s="172">
        <v>2</v>
      </c>
      <c r="C234" s="172">
        <v>1</v>
      </c>
      <c r="D234" s="172">
        <v>1</v>
      </c>
      <c r="E234" s="172">
        <v>2</v>
      </c>
      <c r="F234" s="173"/>
      <c r="G234" s="174" t="s">
        <v>172</v>
      </c>
      <c r="H234" s="129">
        <v>205</v>
      </c>
      <c r="I234" s="138">
        <f>SUM(I235:I236)</f>
        <v>0</v>
      </c>
      <c r="J234" s="138">
        <f>SUM(J235:J236)</f>
        <v>0</v>
      </c>
      <c r="K234" s="138">
        <f>SUM(K235:K236)</f>
        <v>0</v>
      </c>
      <c r="L234" s="138">
        <f>SUM(L235:L236)</f>
        <v>0</v>
      </c>
    </row>
    <row r="235" spans="1:12" ht="14.25" customHeight="1" hidden="1" collapsed="1">
      <c r="A235" s="163">
        <v>3</v>
      </c>
      <c r="B235" s="172">
        <v>2</v>
      </c>
      <c r="C235" s="172">
        <v>1</v>
      </c>
      <c r="D235" s="172">
        <v>1</v>
      </c>
      <c r="E235" s="172">
        <v>2</v>
      </c>
      <c r="F235" s="173">
        <v>1</v>
      </c>
      <c r="G235" s="174" t="s">
        <v>173</v>
      </c>
      <c r="H235" s="129">
        <v>206</v>
      </c>
      <c r="I235" s="157">
        <v>0</v>
      </c>
      <c r="J235" s="157">
        <v>0</v>
      </c>
      <c r="K235" s="157">
        <v>0</v>
      </c>
      <c r="L235" s="157">
        <v>0</v>
      </c>
    </row>
    <row r="236" spans="1:12" ht="14.25" customHeight="1" hidden="1" collapsed="1">
      <c r="A236" s="163">
        <v>3</v>
      </c>
      <c r="B236" s="172">
        <v>2</v>
      </c>
      <c r="C236" s="172">
        <v>1</v>
      </c>
      <c r="D236" s="172">
        <v>1</v>
      </c>
      <c r="E236" s="172">
        <v>2</v>
      </c>
      <c r="F236" s="173">
        <v>2</v>
      </c>
      <c r="G236" s="174" t="s">
        <v>174</v>
      </c>
      <c r="H236" s="129">
        <v>207</v>
      </c>
      <c r="I236" s="157">
        <v>0</v>
      </c>
      <c r="J236" s="157">
        <v>0</v>
      </c>
      <c r="K236" s="157">
        <v>0</v>
      </c>
      <c r="L236" s="157">
        <v>0</v>
      </c>
    </row>
    <row r="237" spans="1:12" ht="14.25" customHeight="1" hidden="1" collapsed="1">
      <c r="A237" s="163">
        <v>3</v>
      </c>
      <c r="B237" s="172">
        <v>2</v>
      </c>
      <c r="C237" s="172">
        <v>1</v>
      </c>
      <c r="D237" s="172">
        <v>1</v>
      </c>
      <c r="E237" s="172">
        <v>3</v>
      </c>
      <c r="F237" s="207"/>
      <c r="G237" s="174" t="s">
        <v>175</v>
      </c>
      <c r="H237" s="129">
        <v>208</v>
      </c>
      <c r="I237" s="138">
        <f>SUM(I238:I239)</f>
        <v>0</v>
      </c>
      <c r="J237" s="138">
        <f>SUM(J238:J239)</f>
        <v>0</v>
      </c>
      <c r="K237" s="138">
        <f>SUM(K238:K239)</f>
        <v>0</v>
      </c>
      <c r="L237" s="138">
        <f>SUM(L238:L239)</f>
        <v>0</v>
      </c>
    </row>
    <row r="238" spans="1:12" ht="14.25" customHeight="1" hidden="1" collapsed="1">
      <c r="A238" s="163">
        <v>3</v>
      </c>
      <c r="B238" s="172">
        <v>2</v>
      </c>
      <c r="C238" s="172">
        <v>1</v>
      </c>
      <c r="D238" s="172">
        <v>1</v>
      </c>
      <c r="E238" s="172">
        <v>3</v>
      </c>
      <c r="F238" s="173">
        <v>1</v>
      </c>
      <c r="G238" s="174" t="s">
        <v>176</v>
      </c>
      <c r="H238" s="129">
        <v>209</v>
      </c>
      <c r="I238" s="157">
        <v>0</v>
      </c>
      <c r="J238" s="157">
        <v>0</v>
      </c>
      <c r="K238" s="157">
        <v>0</v>
      </c>
      <c r="L238" s="157">
        <v>0</v>
      </c>
    </row>
    <row r="239" spans="1:12" ht="14.25" customHeight="1" hidden="1" collapsed="1">
      <c r="A239" s="163">
        <v>3</v>
      </c>
      <c r="B239" s="172">
        <v>2</v>
      </c>
      <c r="C239" s="172">
        <v>1</v>
      </c>
      <c r="D239" s="172">
        <v>1</v>
      </c>
      <c r="E239" s="172">
        <v>3</v>
      </c>
      <c r="F239" s="173">
        <v>2</v>
      </c>
      <c r="G239" s="174" t="s">
        <v>177</v>
      </c>
      <c r="H239" s="129">
        <v>210</v>
      </c>
      <c r="I239" s="157">
        <v>0</v>
      </c>
      <c r="J239" s="157">
        <v>0</v>
      </c>
      <c r="K239" s="157">
        <v>0</v>
      </c>
      <c r="L239" s="157">
        <v>0</v>
      </c>
    </row>
    <row r="240" spans="1:12" ht="27" customHeight="1" hidden="1" collapsed="1">
      <c r="A240" s="149">
        <v>3</v>
      </c>
      <c r="B240" s="150">
        <v>2</v>
      </c>
      <c r="C240" s="150">
        <v>1</v>
      </c>
      <c r="D240" s="150">
        <v>2</v>
      </c>
      <c r="E240" s="150"/>
      <c r="F240" s="152"/>
      <c r="G240" s="151" t="s">
        <v>178</v>
      </c>
      <c r="H240" s="129">
        <v>211</v>
      </c>
      <c r="I240" s="138">
        <f>I241</f>
        <v>0</v>
      </c>
      <c r="J240" s="138">
        <f>J241</f>
        <v>0</v>
      </c>
      <c r="K240" s="138">
        <f>K241</f>
        <v>0</v>
      </c>
      <c r="L240" s="138">
        <f>L241</f>
        <v>0</v>
      </c>
    </row>
    <row r="241" spans="1:12" ht="14.25" customHeight="1" hidden="1" collapsed="1">
      <c r="A241" s="149">
        <v>3</v>
      </c>
      <c r="B241" s="150">
        <v>2</v>
      </c>
      <c r="C241" s="150">
        <v>1</v>
      </c>
      <c r="D241" s="150">
        <v>2</v>
      </c>
      <c r="E241" s="150">
        <v>1</v>
      </c>
      <c r="F241" s="152"/>
      <c r="G241" s="151" t="s">
        <v>178</v>
      </c>
      <c r="H241" s="129">
        <v>212</v>
      </c>
      <c r="I241" s="138">
        <f>SUM(I242:I243)</f>
        <v>0</v>
      </c>
      <c r="J241" s="180">
        <f>SUM(J242:J243)</f>
        <v>0</v>
      </c>
      <c r="K241" s="139">
        <f>SUM(K242:K243)</f>
        <v>0</v>
      </c>
      <c r="L241" s="139">
        <f>SUM(L242:L243)</f>
        <v>0</v>
      </c>
    </row>
    <row r="242" spans="1:12" ht="27" customHeight="1" hidden="1" collapsed="1">
      <c r="A242" s="163">
        <v>3</v>
      </c>
      <c r="B242" s="171">
        <v>2</v>
      </c>
      <c r="C242" s="172">
        <v>1</v>
      </c>
      <c r="D242" s="172">
        <v>2</v>
      </c>
      <c r="E242" s="172">
        <v>1</v>
      </c>
      <c r="F242" s="173">
        <v>1</v>
      </c>
      <c r="G242" s="174" t="s">
        <v>179</v>
      </c>
      <c r="H242" s="129">
        <v>213</v>
      </c>
      <c r="I242" s="157">
        <v>0</v>
      </c>
      <c r="J242" s="157">
        <v>0</v>
      </c>
      <c r="K242" s="157">
        <v>0</v>
      </c>
      <c r="L242" s="157">
        <v>0</v>
      </c>
    </row>
    <row r="243" spans="1:12" ht="25.5" customHeight="1" hidden="1" collapsed="1">
      <c r="A243" s="149">
        <v>3</v>
      </c>
      <c r="B243" s="150">
        <v>2</v>
      </c>
      <c r="C243" s="150">
        <v>1</v>
      </c>
      <c r="D243" s="150">
        <v>2</v>
      </c>
      <c r="E243" s="150">
        <v>1</v>
      </c>
      <c r="F243" s="152">
        <v>2</v>
      </c>
      <c r="G243" s="151" t="s">
        <v>180</v>
      </c>
      <c r="H243" s="129">
        <v>214</v>
      </c>
      <c r="I243" s="157">
        <v>0</v>
      </c>
      <c r="J243" s="157">
        <v>0</v>
      </c>
      <c r="K243" s="157">
        <v>0</v>
      </c>
      <c r="L243" s="157">
        <v>0</v>
      </c>
    </row>
    <row r="244" spans="1:12" ht="26.25" customHeight="1" hidden="1" collapsed="1">
      <c r="A244" s="144">
        <v>3</v>
      </c>
      <c r="B244" s="142">
        <v>2</v>
      </c>
      <c r="C244" s="142">
        <v>1</v>
      </c>
      <c r="D244" s="142">
        <v>3</v>
      </c>
      <c r="E244" s="142"/>
      <c r="F244" s="145"/>
      <c r="G244" s="143" t="s">
        <v>181</v>
      </c>
      <c r="H244" s="129">
        <v>215</v>
      </c>
      <c r="I244" s="160">
        <f>I245</f>
        <v>0</v>
      </c>
      <c r="J244" s="182">
        <f>J245</f>
        <v>0</v>
      </c>
      <c r="K244" s="161">
        <f>K245</f>
        <v>0</v>
      </c>
      <c r="L244" s="161">
        <f>L245</f>
        <v>0</v>
      </c>
    </row>
    <row r="245" spans="1:12" ht="29.25" customHeight="1" hidden="1" collapsed="1">
      <c r="A245" s="149">
        <v>3</v>
      </c>
      <c r="B245" s="150">
        <v>2</v>
      </c>
      <c r="C245" s="150">
        <v>1</v>
      </c>
      <c r="D245" s="150">
        <v>3</v>
      </c>
      <c r="E245" s="150">
        <v>1</v>
      </c>
      <c r="F245" s="152"/>
      <c r="G245" s="143" t="s">
        <v>181</v>
      </c>
      <c r="H245" s="129">
        <v>216</v>
      </c>
      <c r="I245" s="138">
        <f>I246+I247</f>
        <v>0</v>
      </c>
      <c r="J245" s="138">
        <f>J246+J247</f>
        <v>0</v>
      </c>
      <c r="K245" s="138">
        <f>K246+K247</f>
        <v>0</v>
      </c>
      <c r="L245" s="138">
        <f>L246+L247</f>
        <v>0</v>
      </c>
    </row>
    <row r="246" spans="1:12" ht="30" customHeight="1" hidden="1" collapsed="1">
      <c r="A246" s="149">
        <v>3</v>
      </c>
      <c r="B246" s="150">
        <v>2</v>
      </c>
      <c r="C246" s="150">
        <v>1</v>
      </c>
      <c r="D246" s="150">
        <v>3</v>
      </c>
      <c r="E246" s="150">
        <v>1</v>
      </c>
      <c r="F246" s="152">
        <v>1</v>
      </c>
      <c r="G246" s="151" t="s">
        <v>182</v>
      </c>
      <c r="H246" s="129">
        <v>217</v>
      </c>
      <c r="I246" s="157">
        <v>0</v>
      </c>
      <c r="J246" s="157">
        <v>0</v>
      </c>
      <c r="K246" s="157">
        <v>0</v>
      </c>
      <c r="L246" s="157">
        <v>0</v>
      </c>
    </row>
    <row r="247" spans="1:12" ht="27.75" customHeight="1" hidden="1" collapsed="1">
      <c r="A247" s="149">
        <v>3</v>
      </c>
      <c r="B247" s="150">
        <v>2</v>
      </c>
      <c r="C247" s="150">
        <v>1</v>
      </c>
      <c r="D247" s="150">
        <v>3</v>
      </c>
      <c r="E247" s="150">
        <v>1</v>
      </c>
      <c r="F247" s="152">
        <v>2</v>
      </c>
      <c r="G247" s="151" t="s">
        <v>183</v>
      </c>
      <c r="H247" s="129">
        <v>218</v>
      </c>
      <c r="I247" s="201">
        <v>0</v>
      </c>
      <c r="J247" s="198">
        <v>0</v>
      </c>
      <c r="K247" s="201">
        <v>0</v>
      </c>
      <c r="L247" s="201">
        <v>0</v>
      </c>
    </row>
    <row r="248" spans="1:12" ht="12" customHeight="1" hidden="1" collapsed="1">
      <c r="A248" s="149">
        <v>3</v>
      </c>
      <c r="B248" s="150">
        <v>2</v>
      </c>
      <c r="C248" s="150">
        <v>1</v>
      </c>
      <c r="D248" s="150">
        <v>4</v>
      </c>
      <c r="E248" s="150"/>
      <c r="F248" s="152"/>
      <c r="G248" s="151" t="s">
        <v>184</v>
      </c>
      <c r="H248" s="129">
        <v>219</v>
      </c>
      <c r="I248" s="138">
        <f>I249</f>
        <v>0</v>
      </c>
      <c r="J248" s="139">
        <f>J249</f>
        <v>0</v>
      </c>
      <c r="K248" s="138">
        <f>K249</f>
        <v>0</v>
      </c>
      <c r="L248" s="139">
        <f>L249</f>
        <v>0</v>
      </c>
    </row>
    <row r="249" spans="1:12" ht="14.25" customHeight="1" hidden="1" collapsed="1">
      <c r="A249" s="144">
        <v>3</v>
      </c>
      <c r="B249" s="142">
        <v>2</v>
      </c>
      <c r="C249" s="142">
        <v>1</v>
      </c>
      <c r="D249" s="142">
        <v>4</v>
      </c>
      <c r="E249" s="142">
        <v>1</v>
      </c>
      <c r="F249" s="145"/>
      <c r="G249" s="143" t="s">
        <v>184</v>
      </c>
      <c r="H249" s="129">
        <v>220</v>
      </c>
      <c r="I249" s="160">
        <f>SUM(I250:I251)</f>
        <v>0</v>
      </c>
      <c r="J249" s="182">
        <f>SUM(J250:J251)</f>
        <v>0</v>
      </c>
      <c r="K249" s="161">
        <f>SUM(K250:K251)</f>
        <v>0</v>
      </c>
      <c r="L249" s="161">
        <f>SUM(L250:L251)</f>
        <v>0</v>
      </c>
    </row>
    <row r="250" spans="1:12" ht="25.5" customHeight="1" hidden="1" collapsed="1">
      <c r="A250" s="149">
        <v>3</v>
      </c>
      <c r="B250" s="150">
        <v>2</v>
      </c>
      <c r="C250" s="150">
        <v>1</v>
      </c>
      <c r="D250" s="150">
        <v>4</v>
      </c>
      <c r="E250" s="150">
        <v>1</v>
      </c>
      <c r="F250" s="152">
        <v>1</v>
      </c>
      <c r="G250" s="151" t="s">
        <v>185</v>
      </c>
      <c r="H250" s="129">
        <v>221</v>
      </c>
      <c r="I250" s="157">
        <v>0</v>
      </c>
      <c r="J250" s="157">
        <v>0</v>
      </c>
      <c r="K250" s="157">
        <v>0</v>
      </c>
      <c r="L250" s="157">
        <v>0</v>
      </c>
    </row>
    <row r="251" spans="1:12" ht="18.75" customHeight="1" hidden="1" collapsed="1">
      <c r="A251" s="149">
        <v>3</v>
      </c>
      <c r="B251" s="150">
        <v>2</v>
      </c>
      <c r="C251" s="150">
        <v>1</v>
      </c>
      <c r="D251" s="150">
        <v>4</v>
      </c>
      <c r="E251" s="150">
        <v>1</v>
      </c>
      <c r="F251" s="152">
        <v>2</v>
      </c>
      <c r="G251" s="151" t="s">
        <v>186</v>
      </c>
      <c r="H251" s="129">
        <v>222</v>
      </c>
      <c r="I251" s="157">
        <v>0</v>
      </c>
      <c r="J251" s="157">
        <v>0</v>
      </c>
      <c r="K251" s="157">
        <v>0</v>
      </c>
      <c r="L251" s="157">
        <v>0</v>
      </c>
    </row>
    <row r="252" spans="1:12" ht="15" hidden="1" collapsed="1">
      <c r="A252" s="149">
        <v>3</v>
      </c>
      <c r="B252" s="150">
        <v>2</v>
      </c>
      <c r="C252" s="150">
        <v>1</v>
      </c>
      <c r="D252" s="150">
        <v>5</v>
      </c>
      <c r="E252" s="150"/>
      <c r="F252" s="152"/>
      <c r="G252" s="151" t="s">
        <v>187</v>
      </c>
      <c r="H252" s="129">
        <v>223</v>
      </c>
      <c r="I252" s="138">
        <f aca="true" t="shared" si="24" ref="I252:L253">I253</f>
        <v>0</v>
      </c>
      <c r="J252" s="180">
        <f t="shared" si="24"/>
        <v>0</v>
      </c>
      <c r="K252" s="139">
        <f t="shared" si="24"/>
        <v>0</v>
      </c>
      <c r="L252" s="139">
        <f t="shared" si="24"/>
        <v>0</v>
      </c>
    </row>
    <row r="253" spans="1:12" ht="16.5" customHeight="1" hidden="1" collapsed="1">
      <c r="A253" s="149">
        <v>3</v>
      </c>
      <c r="B253" s="150">
        <v>2</v>
      </c>
      <c r="C253" s="150">
        <v>1</v>
      </c>
      <c r="D253" s="150">
        <v>5</v>
      </c>
      <c r="E253" s="150">
        <v>1</v>
      </c>
      <c r="F253" s="152"/>
      <c r="G253" s="151" t="s">
        <v>187</v>
      </c>
      <c r="H253" s="129">
        <v>224</v>
      </c>
      <c r="I253" s="139">
        <f t="shared" si="24"/>
        <v>0</v>
      </c>
      <c r="J253" s="180">
        <f t="shared" si="24"/>
        <v>0</v>
      </c>
      <c r="K253" s="139">
        <f t="shared" si="24"/>
        <v>0</v>
      </c>
      <c r="L253" s="139">
        <f t="shared" si="24"/>
        <v>0</v>
      </c>
    </row>
    <row r="254" spans="1:12" ht="15" hidden="1" collapsed="1">
      <c r="A254" s="171">
        <v>3</v>
      </c>
      <c r="B254" s="172">
        <v>2</v>
      </c>
      <c r="C254" s="172">
        <v>1</v>
      </c>
      <c r="D254" s="172">
        <v>5</v>
      </c>
      <c r="E254" s="172">
        <v>1</v>
      </c>
      <c r="F254" s="173">
        <v>1</v>
      </c>
      <c r="G254" s="151" t="s">
        <v>187</v>
      </c>
      <c r="H254" s="129">
        <v>225</v>
      </c>
      <c r="I254" s="201">
        <v>0</v>
      </c>
      <c r="J254" s="201">
        <v>0</v>
      </c>
      <c r="K254" s="201">
        <v>0</v>
      </c>
      <c r="L254" s="201">
        <v>0</v>
      </c>
    </row>
    <row r="255" spans="1:12" ht="15" hidden="1" collapsed="1">
      <c r="A255" s="149">
        <v>3</v>
      </c>
      <c r="B255" s="150">
        <v>2</v>
      </c>
      <c r="C255" s="150">
        <v>1</v>
      </c>
      <c r="D255" s="150">
        <v>6</v>
      </c>
      <c r="E255" s="150"/>
      <c r="F255" s="152"/>
      <c r="G255" s="151" t="s">
        <v>188</v>
      </c>
      <c r="H255" s="129">
        <v>226</v>
      </c>
      <c r="I255" s="138">
        <f aca="true" t="shared" si="25" ref="I255:L256">I256</f>
        <v>0</v>
      </c>
      <c r="J255" s="180">
        <f t="shared" si="25"/>
        <v>0</v>
      </c>
      <c r="K255" s="139">
        <f t="shared" si="25"/>
        <v>0</v>
      </c>
      <c r="L255" s="139">
        <f t="shared" si="25"/>
        <v>0</v>
      </c>
    </row>
    <row r="256" spans="1:12" ht="15" hidden="1" collapsed="1">
      <c r="A256" s="149">
        <v>3</v>
      </c>
      <c r="B256" s="149">
        <v>2</v>
      </c>
      <c r="C256" s="150">
        <v>1</v>
      </c>
      <c r="D256" s="150">
        <v>6</v>
      </c>
      <c r="E256" s="150">
        <v>1</v>
      </c>
      <c r="F256" s="152"/>
      <c r="G256" s="151" t="s">
        <v>188</v>
      </c>
      <c r="H256" s="129">
        <v>227</v>
      </c>
      <c r="I256" s="138">
        <f t="shared" si="25"/>
        <v>0</v>
      </c>
      <c r="J256" s="180">
        <f t="shared" si="25"/>
        <v>0</v>
      </c>
      <c r="K256" s="139">
        <f t="shared" si="25"/>
        <v>0</v>
      </c>
      <c r="L256" s="139">
        <f t="shared" si="25"/>
        <v>0</v>
      </c>
    </row>
    <row r="257" spans="1:12" ht="15.75" customHeight="1" hidden="1" collapsed="1">
      <c r="A257" s="144">
        <v>3</v>
      </c>
      <c r="B257" s="144">
        <v>2</v>
      </c>
      <c r="C257" s="150">
        <v>1</v>
      </c>
      <c r="D257" s="150">
        <v>6</v>
      </c>
      <c r="E257" s="150">
        <v>1</v>
      </c>
      <c r="F257" s="152">
        <v>1</v>
      </c>
      <c r="G257" s="151" t="s">
        <v>188</v>
      </c>
      <c r="H257" s="129">
        <v>228</v>
      </c>
      <c r="I257" s="201">
        <v>0</v>
      </c>
      <c r="J257" s="201">
        <v>0</v>
      </c>
      <c r="K257" s="201">
        <v>0</v>
      </c>
      <c r="L257" s="201">
        <v>0</v>
      </c>
    </row>
    <row r="258" spans="1:12" ht="13.5" customHeight="1" hidden="1" collapsed="1">
      <c r="A258" s="149">
        <v>3</v>
      </c>
      <c r="B258" s="149">
        <v>2</v>
      </c>
      <c r="C258" s="150">
        <v>1</v>
      </c>
      <c r="D258" s="150">
        <v>7</v>
      </c>
      <c r="E258" s="150"/>
      <c r="F258" s="152"/>
      <c r="G258" s="151" t="s">
        <v>189</v>
      </c>
      <c r="H258" s="129">
        <v>229</v>
      </c>
      <c r="I258" s="138">
        <f>I259</f>
        <v>0</v>
      </c>
      <c r="J258" s="180">
        <f>J259</f>
        <v>0</v>
      </c>
      <c r="K258" s="139">
        <f>K259</f>
        <v>0</v>
      </c>
      <c r="L258" s="139">
        <f>L259</f>
        <v>0</v>
      </c>
    </row>
    <row r="259" spans="1:12" ht="15" hidden="1" collapsed="1">
      <c r="A259" s="149">
        <v>3</v>
      </c>
      <c r="B259" s="150">
        <v>2</v>
      </c>
      <c r="C259" s="150">
        <v>1</v>
      </c>
      <c r="D259" s="150">
        <v>7</v>
      </c>
      <c r="E259" s="150">
        <v>1</v>
      </c>
      <c r="F259" s="152"/>
      <c r="G259" s="151" t="s">
        <v>189</v>
      </c>
      <c r="H259" s="129">
        <v>230</v>
      </c>
      <c r="I259" s="138">
        <f>I260+I261</f>
        <v>0</v>
      </c>
      <c r="J259" s="138">
        <f>J260+J261</f>
        <v>0</v>
      </c>
      <c r="K259" s="138">
        <f>K260+K261</f>
        <v>0</v>
      </c>
      <c r="L259" s="138">
        <f>L260+L261</f>
        <v>0</v>
      </c>
    </row>
    <row r="260" spans="1:12" ht="27" customHeight="1" hidden="1" collapsed="1">
      <c r="A260" s="149">
        <v>3</v>
      </c>
      <c r="B260" s="150">
        <v>2</v>
      </c>
      <c r="C260" s="150">
        <v>1</v>
      </c>
      <c r="D260" s="150">
        <v>7</v>
      </c>
      <c r="E260" s="150">
        <v>1</v>
      </c>
      <c r="F260" s="152">
        <v>1</v>
      </c>
      <c r="G260" s="151" t="s">
        <v>190</v>
      </c>
      <c r="H260" s="129">
        <v>231</v>
      </c>
      <c r="I260" s="156">
        <v>0</v>
      </c>
      <c r="J260" s="157">
        <v>0</v>
      </c>
      <c r="K260" s="157">
        <v>0</v>
      </c>
      <c r="L260" s="157">
        <v>0</v>
      </c>
    </row>
    <row r="261" spans="1:12" ht="24.75" customHeight="1" hidden="1" collapsed="1">
      <c r="A261" s="149">
        <v>3</v>
      </c>
      <c r="B261" s="150">
        <v>2</v>
      </c>
      <c r="C261" s="150">
        <v>1</v>
      </c>
      <c r="D261" s="150">
        <v>7</v>
      </c>
      <c r="E261" s="150">
        <v>1</v>
      </c>
      <c r="F261" s="152">
        <v>2</v>
      </c>
      <c r="G261" s="151" t="s">
        <v>191</v>
      </c>
      <c r="H261" s="129">
        <v>232</v>
      </c>
      <c r="I261" s="157">
        <v>0</v>
      </c>
      <c r="J261" s="157">
        <v>0</v>
      </c>
      <c r="K261" s="157">
        <v>0</v>
      </c>
      <c r="L261" s="157">
        <v>0</v>
      </c>
    </row>
    <row r="262" spans="1:12" ht="38.25" customHeight="1" hidden="1" collapsed="1">
      <c r="A262" s="149">
        <v>3</v>
      </c>
      <c r="B262" s="150">
        <v>2</v>
      </c>
      <c r="C262" s="150">
        <v>2</v>
      </c>
      <c r="D262" s="208"/>
      <c r="E262" s="208"/>
      <c r="F262" s="209"/>
      <c r="G262" s="151" t="s">
        <v>192</v>
      </c>
      <c r="H262" s="129">
        <v>233</v>
      </c>
      <c r="I262" s="138">
        <f>SUM(I263+I272+I276+I280+I284+I287+I290)</f>
        <v>0</v>
      </c>
      <c r="J262" s="180">
        <f>SUM(J263+J272+J276+J280+J284+J287+J290)</f>
        <v>0</v>
      </c>
      <c r="K262" s="139">
        <f>SUM(K263+K272+K276+K280+K284+K287+K290)</f>
        <v>0</v>
      </c>
      <c r="L262" s="139">
        <f>SUM(L263+L272+L276+L280+L284+L287+L290)</f>
        <v>0</v>
      </c>
    </row>
    <row r="263" spans="1:12" ht="15" hidden="1" collapsed="1">
      <c r="A263" s="149">
        <v>3</v>
      </c>
      <c r="B263" s="150">
        <v>2</v>
      </c>
      <c r="C263" s="150">
        <v>2</v>
      </c>
      <c r="D263" s="150">
        <v>1</v>
      </c>
      <c r="E263" s="150"/>
      <c r="F263" s="152"/>
      <c r="G263" s="151" t="s">
        <v>193</v>
      </c>
      <c r="H263" s="129">
        <v>234</v>
      </c>
      <c r="I263" s="138">
        <f>I264</f>
        <v>0</v>
      </c>
      <c r="J263" s="138">
        <f>J264</f>
        <v>0</v>
      </c>
      <c r="K263" s="138">
        <f>K264</f>
        <v>0</v>
      </c>
      <c r="L263" s="138">
        <f>L264</f>
        <v>0</v>
      </c>
    </row>
    <row r="264" spans="1:12" ht="15" hidden="1" collapsed="1">
      <c r="A264" s="154">
        <v>3</v>
      </c>
      <c r="B264" s="149">
        <v>2</v>
      </c>
      <c r="C264" s="150">
        <v>2</v>
      </c>
      <c r="D264" s="150">
        <v>1</v>
      </c>
      <c r="E264" s="150">
        <v>1</v>
      </c>
      <c r="F264" s="152"/>
      <c r="G264" s="151" t="s">
        <v>171</v>
      </c>
      <c r="H264" s="129">
        <v>235</v>
      </c>
      <c r="I264" s="138">
        <f>SUM(I265)</f>
        <v>0</v>
      </c>
      <c r="J264" s="138">
        <f>SUM(J265)</f>
        <v>0</v>
      </c>
      <c r="K264" s="138">
        <f>SUM(K265)</f>
        <v>0</v>
      </c>
      <c r="L264" s="138">
        <f>SUM(L265)</f>
        <v>0</v>
      </c>
    </row>
    <row r="265" spans="1:12" ht="15" hidden="1" collapsed="1">
      <c r="A265" s="154">
        <v>3</v>
      </c>
      <c r="B265" s="149">
        <v>2</v>
      </c>
      <c r="C265" s="150">
        <v>2</v>
      </c>
      <c r="D265" s="150">
        <v>1</v>
      </c>
      <c r="E265" s="150">
        <v>1</v>
      </c>
      <c r="F265" s="152">
        <v>1</v>
      </c>
      <c r="G265" s="151" t="s">
        <v>171</v>
      </c>
      <c r="H265" s="129">
        <v>236</v>
      </c>
      <c r="I265" s="157">
        <v>0</v>
      </c>
      <c r="J265" s="157">
        <v>0</v>
      </c>
      <c r="K265" s="157">
        <v>0</v>
      </c>
      <c r="L265" s="157">
        <v>0</v>
      </c>
    </row>
    <row r="266" spans="1:12" ht="15" customHeight="1" hidden="1" collapsed="1">
      <c r="A266" s="154">
        <v>3</v>
      </c>
      <c r="B266" s="149">
        <v>2</v>
      </c>
      <c r="C266" s="150">
        <v>2</v>
      </c>
      <c r="D266" s="150">
        <v>1</v>
      </c>
      <c r="E266" s="150">
        <v>2</v>
      </c>
      <c r="F266" s="152"/>
      <c r="G266" s="151" t="s">
        <v>194</v>
      </c>
      <c r="H266" s="129">
        <v>237</v>
      </c>
      <c r="I266" s="138">
        <f>SUM(I267:I268)</f>
        <v>0</v>
      </c>
      <c r="J266" s="138">
        <f>SUM(J267:J268)</f>
        <v>0</v>
      </c>
      <c r="K266" s="138">
        <f>SUM(K267:K268)</f>
        <v>0</v>
      </c>
      <c r="L266" s="138">
        <f>SUM(L267:L268)</f>
        <v>0</v>
      </c>
    </row>
    <row r="267" spans="1:12" ht="15" customHeight="1" hidden="1" collapsed="1">
      <c r="A267" s="154">
        <v>3</v>
      </c>
      <c r="B267" s="149">
        <v>2</v>
      </c>
      <c r="C267" s="150">
        <v>2</v>
      </c>
      <c r="D267" s="150">
        <v>1</v>
      </c>
      <c r="E267" s="150">
        <v>2</v>
      </c>
      <c r="F267" s="152">
        <v>1</v>
      </c>
      <c r="G267" s="151" t="s">
        <v>173</v>
      </c>
      <c r="H267" s="129">
        <v>238</v>
      </c>
      <c r="I267" s="157">
        <v>0</v>
      </c>
      <c r="J267" s="156">
        <v>0</v>
      </c>
      <c r="K267" s="157">
        <v>0</v>
      </c>
      <c r="L267" s="157">
        <v>0</v>
      </c>
    </row>
    <row r="268" spans="1:12" ht="15" customHeight="1" hidden="1" collapsed="1">
      <c r="A268" s="154">
        <v>3</v>
      </c>
      <c r="B268" s="149">
        <v>2</v>
      </c>
      <c r="C268" s="150">
        <v>2</v>
      </c>
      <c r="D268" s="150">
        <v>1</v>
      </c>
      <c r="E268" s="150">
        <v>2</v>
      </c>
      <c r="F268" s="152">
        <v>2</v>
      </c>
      <c r="G268" s="151" t="s">
        <v>174</v>
      </c>
      <c r="H268" s="129">
        <v>239</v>
      </c>
      <c r="I268" s="157">
        <v>0</v>
      </c>
      <c r="J268" s="156">
        <v>0</v>
      </c>
      <c r="K268" s="157">
        <v>0</v>
      </c>
      <c r="L268" s="157">
        <v>0</v>
      </c>
    </row>
    <row r="269" spans="1:12" ht="15" customHeight="1" hidden="1" collapsed="1">
      <c r="A269" s="154">
        <v>3</v>
      </c>
      <c r="B269" s="149">
        <v>2</v>
      </c>
      <c r="C269" s="150">
        <v>2</v>
      </c>
      <c r="D269" s="150">
        <v>1</v>
      </c>
      <c r="E269" s="150">
        <v>3</v>
      </c>
      <c r="F269" s="152"/>
      <c r="G269" s="151" t="s">
        <v>175</v>
      </c>
      <c r="H269" s="129">
        <v>240</v>
      </c>
      <c r="I269" s="138">
        <f>SUM(I270:I271)</f>
        <v>0</v>
      </c>
      <c r="J269" s="138">
        <f>SUM(J270:J271)</f>
        <v>0</v>
      </c>
      <c r="K269" s="138">
        <f>SUM(K270:K271)</f>
        <v>0</v>
      </c>
      <c r="L269" s="138">
        <f>SUM(L270:L271)</f>
        <v>0</v>
      </c>
    </row>
    <row r="270" spans="1:12" ht="15" customHeight="1" hidden="1" collapsed="1">
      <c r="A270" s="154">
        <v>3</v>
      </c>
      <c r="B270" s="149">
        <v>2</v>
      </c>
      <c r="C270" s="150">
        <v>2</v>
      </c>
      <c r="D270" s="150">
        <v>1</v>
      </c>
      <c r="E270" s="150">
        <v>3</v>
      </c>
      <c r="F270" s="152">
        <v>1</v>
      </c>
      <c r="G270" s="151" t="s">
        <v>176</v>
      </c>
      <c r="H270" s="129">
        <v>241</v>
      </c>
      <c r="I270" s="157">
        <v>0</v>
      </c>
      <c r="J270" s="156">
        <v>0</v>
      </c>
      <c r="K270" s="157">
        <v>0</v>
      </c>
      <c r="L270" s="157">
        <v>0</v>
      </c>
    </row>
    <row r="271" spans="1:12" ht="15" customHeight="1" hidden="1" collapsed="1">
      <c r="A271" s="154">
        <v>3</v>
      </c>
      <c r="B271" s="149">
        <v>2</v>
      </c>
      <c r="C271" s="150">
        <v>2</v>
      </c>
      <c r="D271" s="150">
        <v>1</v>
      </c>
      <c r="E271" s="150">
        <v>3</v>
      </c>
      <c r="F271" s="152">
        <v>2</v>
      </c>
      <c r="G271" s="151" t="s">
        <v>195</v>
      </c>
      <c r="H271" s="129">
        <v>242</v>
      </c>
      <c r="I271" s="157">
        <v>0</v>
      </c>
      <c r="J271" s="156">
        <v>0</v>
      </c>
      <c r="K271" s="157">
        <v>0</v>
      </c>
      <c r="L271" s="157">
        <v>0</v>
      </c>
    </row>
    <row r="272" spans="1:12" ht="25.5" customHeight="1" hidden="1" collapsed="1">
      <c r="A272" s="154">
        <v>3</v>
      </c>
      <c r="B272" s="149">
        <v>2</v>
      </c>
      <c r="C272" s="150">
        <v>2</v>
      </c>
      <c r="D272" s="150">
        <v>2</v>
      </c>
      <c r="E272" s="150"/>
      <c r="F272" s="152"/>
      <c r="G272" s="151" t="s">
        <v>196</v>
      </c>
      <c r="H272" s="129">
        <v>243</v>
      </c>
      <c r="I272" s="138">
        <f>I273</f>
        <v>0</v>
      </c>
      <c r="J272" s="139">
        <f>J273</f>
        <v>0</v>
      </c>
      <c r="K272" s="138">
        <f>K273</f>
        <v>0</v>
      </c>
      <c r="L272" s="139">
        <f>L273</f>
        <v>0</v>
      </c>
    </row>
    <row r="273" spans="1:12" ht="20.25" customHeight="1" hidden="1" collapsed="1">
      <c r="A273" s="149">
        <v>3</v>
      </c>
      <c r="B273" s="150">
        <v>2</v>
      </c>
      <c r="C273" s="142">
        <v>2</v>
      </c>
      <c r="D273" s="142">
        <v>2</v>
      </c>
      <c r="E273" s="142">
        <v>1</v>
      </c>
      <c r="F273" s="145"/>
      <c r="G273" s="151" t="s">
        <v>196</v>
      </c>
      <c r="H273" s="129">
        <v>244</v>
      </c>
      <c r="I273" s="160">
        <f>SUM(I274:I275)</f>
        <v>0</v>
      </c>
      <c r="J273" s="182">
        <f>SUM(J274:J275)</f>
        <v>0</v>
      </c>
      <c r="K273" s="161">
        <f>SUM(K274:K275)</f>
        <v>0</v>
      </c>
      <c r="L273" s="161">
        <f>SUM(L274:L275)</f>
        <v>0</v>
      </c>
    </row>
    <row r="274" spans="1:12" ht="25.5" customHeight="1" hidden="1" collapsed="1">
      <c r="A274" s="149">
        <v>3</v>
      </c>
      <c r="B274" s="150">
        <v>2</v>
      </c>
      <c r="C274" s="150">
        <v>2</v>
      </c>
      <c r="D274" s="150">
        <v>2</v>
      </c>
      <c r="E274" s="150">
        <v>1</v>
      </c>
      <c r="F274" s="152">
        <v>1</v>
      </c>
      <c r="G274" s="151" t="s">
        <v>197</v>
      </c>
      <c r="H274" s="129">
        <v>245</v>
      </c>
      <c r="I274" s="157">
        <v>0</v>
      </c>
      <c r="J274" s="157">
        <v>0</v>
      </c>
      <c r="K274" s="157">
        <v>0</v>
      </c>
      <c r="L274" s="157">
        <v>0</v>
      </c>
    </row>
    <row r="275" spans="1:12" ht="25.5" customHeight="1" hidden="1" collapsed="1">
      <c r="A275" s="149">
        <v>3</v>
      </c>
      <c r="B275" s="150">
        <v>2</v>
      </c>
      <c r="C275" s="150">
        <v>2</v>
      </c>
      <c r="D275" s="150">
        <v>2</v>
      </c>
      <c r="E275" s="150">
        <v>1</v>
      </c>
      <c r="F275" s="152">
        <v>2</v>
      </c>
      <c r="G275" s="154" t="s">
        <v>198</v>
      </c>
      <c r="H275" s="129">
        <v>246</v>
      </c>
      <c r="I275" s="157">
        <v>0</v>
      </c>
      <c r="J275" s="157">
        <v>0</v>
      </c>
      <c r="K275" s="157">
        <v>0</v>
      </c>
      <c r="L275" s="157">
        <v>0</v>
      </c>
    </row>
    <row r="276" spans="1:12" ht="25.5" customHeight="1" hidden="1" collapsed="1">
      <c r="A276" s="149">
        <v>3</v>
      </c>
      <c r="B276" s="150">
        <v>2</v>
      </c>
      <c r="C276" s="150">
        <v>2</v>
      </c>
      <c r="D276" s="150">
        <v>3</v>
      </c>
      <c r="E276" s="150"/>
      <c r="F276" s="152"/>
      <c r="G276" s="151" t="s">
        <v>199</v>
      </c>
      <c r="H276" s="129">
        <v>247</v>
      </c>
      <c r="I276" s="138">
        <f>I277</f>
        <v>0</v>
      </c>
      <c r="J276" s="180">
        <f>J277</f>
        <v>0</v>
      </c>
      <c r="K276" s="139">
        <f>K277</f>
        <v>0</v>
      </c>
      <c r="L276" s="139">
        <f>L277</f>
        <v>0</v>
      </c>
    </row>
    <row r="277" spans="1:12" ht="30" customHeight="1" hidden="1" collapsed="1">
      <c r="A277" s="144">
        <v>3</v>
      </c>
      <c r="B277" s="150">
        <v>2</v>
      </c>
      <c r="C277" s="150">
        <v>2</v>
      </c>
      <c r="D277" s="150">
        <v>3</v>
      </c>
      <c r="E277" s="150">
        <v>1</v>
      </c>
      <c r="F277" s="152"/>
      <c r="G277" s="151" t="s">
        <v>199</v>
      </c>
      <c r="H277" s="129">
        <v>248</v>
      </c>
      <c r="I277" s="138">
        <f>I278+I279</f>
        <v>0</v>
      </c>
      <c r="J277" s="138">
        <f>J278+J279</f>
        <v>0</v>
      </c>
      <c r="K277" s="138">
        <f>K278+K279</f>
        <v>0</v>
      </c>
      <c r="L277" s="138">
        <f>L278+L279</f>
        <v>0</v>
      </c>
    </row>
    <row r="278" spans="1:12" ht="31.5" customHeight="1" hidden="1" collapsed="1">
      <c r="A278" s="144">
        <v>3</v>
      </c>
      <c r="B278" s="150">
        <v>2</v>
      </c>
      <c r="C278" s="150">
        <v>2</v>
      </c>
      <c r="D278" s="150">
        <v>3</v>
      </c>
      <c r="E278" s="150">
        <v>1</v>
      </c>
      <c r="F278" s="152">
        <v>1</v>
      </c>
      <c r="G278" s="151" t="s">
        <v>200</v>
      </c>
      <c r="H278" s="129">
        <v>249</v>
      </c>
      <c r="I278" s="157">
        <v>0</v>
      </c>
      <c r="J278" s="157">
        <v>0</v>
      </c>
      <c r="K278" s="157">
        <v>0</v>
      </c>
      <c r="L278" s="157">
        <v>0</v>
      </c>
    </row>
    <row r="279" spans="1:12" ht="25.5" customHeight="1" hidden="1" collapsed="1">
      <c r="A279" s="144">
        <v>3</v>
      </c>
      <c r="B279" s="150">
        <v>2</v>
      </c>
      <c r="C279" s="150">
        <v>2</v>
      </c>
      <c r="D279" s="150">
        <v>3</v>
      </c>
      <c r="E279" s="150">
        <v>1</v>
      </c>
      <c r="F279" s="152">
        <v>2</v>
      </c>
      <c r="G279" s="151" t="s">
        <v>201</v>
      </c>
      <c r="H279" s="129">
        <v>250</v>
      </c>
      <c r="I279" s="157">
        <v>0</v>
      </c>
      <c r="J279" s="157">
        <v>0</v>
      </c>
      <c r="K279" s="157">
        <v>0</v>
      </c>
      <c r="L279" s="157">
        <v>0</v>
      </c>
    </row>
    <row r="280" spans="1:12" ht="22.5" customHeight="1" hidden="1" collapsed="1">
      <c r="A280" s="149">
        <v>3</v>
      </c>
      <c r="B280" s="150">
        <v>2</v>
      </c>
      <c r="C280" s="150">
        <v>2</v>
      </c>
      <c r="D280" s="150">
        <v>4</v>
      </c>
      <c r="E280" s="150"/>
      <c r="F280" s="152"/>
      <c r="G280" s="151" t="s">
        <v>202</v>
      </c>
      <c r="H280" s="129">
        <v>251</v>
      </c>
      <c r="I280" s="138">
        <f>I281</f>
        <v>0</v>
      </c>
      <c r="J280" s="180">
        <f>J281</f>
        <v>0</v>
      </c>
      <c r="K280" s="139">
        <f>K281</f>
        <v>0</v>
      </c>
      <c r="L280" s="139">
        <f>L281</f>
        <v>0</v>
      </c>
    </row>
    <row r="281" spans="1:12" ht="15" hidden="1" collapsed="1">
      <c r="A281" s="149">
        <v>3</v>
      </c>
      <c r="B281" s="150">
        <v>2</v>
      </c>
      <c r="C281" s="150">
        <v>2</v>
      </c>
      <c r="D281" s="150">
        <v>4</v>
      </c>
      <c r="E281" s="150">
        <v>1</v>
      </c>
      <c r="F281" s="152"/>
      <c r="G281" s="151" t="s">
        <v>202</v>
      </c>
      <c r="H281" s="129">
        <v>252</v>
      </c>
      <c r="I281" s="138">
        <f>SUM(I282:I283)</f>
        <v>0</v>
      </c>
      <c r="J281" s="180">
        <f>SUM(J282:J283)</f>
        <v>0</v>
      </c>
      <c r="K281" s="139">
        <f>SUM(K282:K283)</f>
        <v>0</v>
      </c>
      <c r="L281" s="139">
        <f>SUM(L282:L283)</f>
        <v>0</v>
      </c>
    </row>
    <row r="282" spans="1:12" ht="30.75" customHeight="1" hidden="1" collapsed="1">
      <c r="A282" s="149">
        <v>3</v>
      </c>
      <c r="B282" s="150">
        <v>2</v>
      </c>
      <c r="C282" s="150">
        <v>2</v>
      </c>
      <c r="D282" s="150">
        <v>4</v>
      </c>
      <c r="E282" s="150">
        <v>1</v>
      </c>
      <c r="F282" s="152">
        <v>1</v>
      </c>
      <c r="G282" s="151" t="s">
        <v>203</v>
      </c>
      <c r="H282" s="129">
        <v>253</v>
      </c>
      <c r="I282" s="157">
        <v>0</v>
      </c>
      <c r="J282" s="157">
        <v>0</v>
      </c>
      <c r="K282" s="157">
        <v>0</v>
      </c>
      <c r="L282" s="157">
        <v>0</v>
      </c>
    </row>
    <row r="283" spans="1:12" ht="27.75" customHeight="1" hidden="1" collapsed="1">
      <c r="A283" s="144">
        <v>3</v>
      </c>
      <c r="B283" s="142">
        <v>2</v>
      </c>
      <c r="C283" s="142">
        <v>2</v>
      </c>
      <c r="D283" s="142">
        <v>4</v>
      </c>
      <c r="E283" s="142">
        <v>1</v>
      </c>
      <c r="F283" s="145">
        <v>2</v>
      </c>
      <c r="G283" s="154" t="s">
        <v>204</v>
      </c>
      <c r="H283" s="129">
        <v>254</v>
      </c>
      <c r="I283" s="157">
        <v>0</v>
      </c>
      <c r="J283" s="157">
        <v>0</v>
      </c>
      <c r="K283" s="157">
        <v>0</v>
      </c>
      <c r="L283" s="157">
        <v>0</v>
      </c>
    </row>
    <row r="284" spans="1:12" ht="14.25" customHeight="1" hidden="1" collapsed="1">
      <c r="A284" s="149">
        <v>3</v>
      </c>
      <c r="B284" s="150">
        <v>2</v>
      </c>
      <c r="C284" s="150">
        <v>2</v>
      </c>
      <c r="D284" s="150">
        <v>5</v>
      </c>
      <c r="E284" s="150"/>
      <c r="F284" s="152"/>
      <c r="G284" s="151" t="s">
        <v>205</v>
      </c>
      <c r="H284" s="129">
        <v>255</v>
      </c>
      <c r="I284" s="138">
        <f aca="true" t="shared" si="26" ref="I284:L285">I285</f>
        <v>0</v>
      </c>
      <c r="J284" s="180">
        <f t="shared" si="26"/>
        <v>0</v>
      </c>
      <c r="K284" s="139">
        <f t="shared" si="26"/>
        <v>0</v>
      </c>
      <c r="L284" s="139">
        <f t="shared" si="26"/>
        <v>0</v>
      </c>
    </row>
    <row r="285" spans="1:12" ht="15.75" customHeight="1" hidden="1" collapsed="1">
      <c r="A285" s="149">
        <v>3</v>
      </c>
      <c r="B285" s="150">
        <v>2</v>
      </c>
      <c r="C285" s="150">
        <v>2</v>
      </c>
      <c r="D285" s="150">
        <v>5</v>
      </c>
      <c r="E285" s="150">
        <v>1</v>
      </c>
      <c r="F285" s="152"/>
      <c r="G285" s="151" t="s">
        <v>205</v>
      </c>
      <c r="H285" s="129">
        <v>256</v>
      </c>
      <c r="I285" s="138">
        <f t="shared" si="26"/>
        <v>0</v>
      </c>
      <c r="J285" s="180">
        <f t="shared" si="26"/>
        <v>0</v>
      </c>
      <c r="K285" s="139">
        <f t="shared" si="26"/>
        <v>0</v>
      </c>
      <c r="L285" s="139">
        <f t="shared" si="26"/>
        <v>0</v>
      </c>
    </row>
    <row r="286" spans="1:12" ht="15.75" customHeight="1" hidden="1" collapsed="1">
      <c r="A286" s="149">
        <v>3</v>
      </c>
      <c r="B286" s="150">
        <v>2</v>
      </c>
      <c r="C286" s="150">
        <v>2</v>
      </c>
      <c r="D286" s="150">
        <v>5</v>
      </c>
      <c r="E286" s="150">
        <v>1</v>
      </c>
      <c r="F286" s="152">
        <v>1</v>
      </c>
      <c r="G286" s="151" t="s">
        <v>205</v>
      </c>
      <c r="H286" s="129">
        <v>257</v>
      </c>
      <c r="I286" s="157">
        <v>0</v>
      </c>
      <c r="J286" s="157">
        <v>0</v>
      </c>
      <c r="K286" s="157">
        <v>0</v>
      </c>
      <c r="L286" s="157">
        <v>0</v>
      </c>
    </row>
    <row r="287" spans="1:12" ht="14.25" customHeight="1" hidden="1" collapsed="1">
      <c r="A287" s="149">
        <v>3</v>
      </c>
      <c r="B287" s="150">
        <v>2</v>
      </c>
      <c r="C287" s="150">
        <v>2</v>
      </c>
      <c r="D287" s="150">
        <v>6</v>
      </c>
      <c r="E287" s="150"/>
      <c r="F287" s="152"/>
      <c r="G287" s="151" t="s">
        <v>188</v>
      </c>
      <c r="H287" s="129">
        <v>258</v>
      </c>
      <c r="I287" s="138">
        <f aca="true" t="shared" si="27" ref="I287:L288">I288</f>
        <v>0</v>
      </c>
      <c r="J287" s="210">
        <f t="shared" si="27"/>
        <v>0</v>
      </c>
      <c r="K287" s="139">
        <f t="shared" si="27"/>
        <v>0</v>
      </c>
      <c r="L287" s="139">
        <f t="shared" si="27"/>
        <v>0</v>
      </c>
    </row>
    <row r="288" spans="1:12" ht="15" customHeight="1" hidden="1" collapsed="1">
      <c r="A288" s="149">
        <v>3</v>
      </c>
      <c r="B288" s="150">
        <v>2</v>
      </c>
      <c r="C288" s="150">
        <v>2</v>
      </c>
      <c r="D288" s="150">
        <v>6</v>
      </c>
      <c r="E288" s="150">
        <v>1</v>
      </c>
      <c r="F288" s="152"/>
      <c r="G288" s="151" t="s">
        <v>188</v>
      </c>
      <c r="H288" s="129">
        <v>259</v>
      </c>
      <c r="I288" s="138">
        <f t="shared" si="27"/>
        <v>0</v>
      </c>
      <c r="J288" s="210">
        <f t="shared" si="27"/>
        <v>0</v>
      </c>
      <c r="K288" s="139">
        <f t="shared" si="27"/>
        <v>0</v>
      </c>
      <c r="L288" s="139">
        <f t="shared" si="27"/>
        <v>0</v>
      </c>
    </row>
    <row r="289" spans="1:12" ht="15" customHeight="1" hidden="1" collapsed="1">
      <c r="A289" s="149">
        <v>3</v>
      </c>
      <c r="B289" s="172">
        <v>2</v>
      </c>
      <c r="C289" s="172">
        <v>2</v>
      </c>
      <c r="D289" s="150">
        <v>6</v>
      </c>
      <c r="E289" s="172">
        <v>1</v>
      </c>
      <c r="F289" s="173">
        <v>1</v>
      </c>
      <c r="G289" s="174" t="s">
        <v>188</v>
      </c>
      <c r="H289" s="129">
        <v>260</v>
      </c>
      <c r="I289" s="157">
        <v>0</v>
      </c>
      <c r="J289" s="157">
        <v>0</v>
      </c>
      <c r="K289" s="157">
        <v>0</v>
      </c>
      <c r="L289" s="157">
        <v>0</v>
      </c>
    </row>
    <row r="290" spans="1:12" ht="14.25" customHeight="1" hidden="1" collapsed="1">
      <c r="A290" s="154">
        <v>3</v>
      </c>
      <c r="B290" s="149">
        <v>2</v>
      </c>
      <c r="C290" s="150">
        <v>2</v>
      </c>
      <c r="D290" s="150">
        <v>7</v>
      </c>
      <c r="E290" s="150"/>
      <c r="F290" s="152"/>
      <c r="G290" s="151" t="s">
        <v>189</v>
      </c>
      <c r="H290" s="129">
        <v>261</v>
      </c>
      <c r="I290" s="138">
        <f>I291</f>
        <v>0</v>
      </c>
      <c r="J290" s="210">
        <f>J291</f>
        <v>0</v>
      </c>
      <c r="K290" s="139">
        <f>K291</f>
        <v>0</v>
      </c>
      <c r="L290" s="139">
        <f>L291</f>
        <v>0</v>
      </c>
    </row>
    <row r="291" spans="1:12" ht="15" customHeight="1" hidden="1" collapsed="1">
      <c r="A291" s="154">
        <v>3</v>
      </c>
      <c r="B291" s="149">
        <v>2</v>
      </c>
      <c r="C291" s="150">
        <v>2</v>
      </c>
      <c r="D291" s="150">
        <v>7</v>
      </c>
      <c r="E291" s="150">
        <v>1</v>
      </c>
      <c r="F291" s="152"/>
      <c r="G291" s="151" t="s">
        <v>189</v>
      </c>
      <c r="H291" s="129">
        <v>262</v>
      </c>
      <c r="I291" s="138">
        <f>I292+I293</f>
        <v>0</v>
      </c>
      <c r="J291" s="138">
        <f>J292+J293</f>
        <v>0</v>
      </c>
      <c r="K291" s="138">
        <f>K292+K293</f>
        <v>0</v>
      </c>
      <c r="L291" s="138">
        <f>L292+L293</f>
        <v>0</v>
      </c>
    </row>
    <row r="292" spans="1:12" ht="27.75" customHeight="1" hidden="1" collapsed="1">
      <c r="A292" s="154">
        <v>3</v>
      </c>
      <c r="B292" s="149">
        <v>2</v>
      </c>
      <c r="C292" s="149">
        <v>2</v>
      </c>
      <c r="D292" s="150">
        <v>7</v>
      </c>
      <c r="E292" s="150">
        <v>1</v>
      </c>
      <c r="F292" s="152">
        <v>1</v>
      </c>
      <c r="G292" s="151" t="s">
        <v>190</v>
      </c>
      <c r="H292" s="129">
        <v>263</v>
      </c>
      <c r="I292" s="157">
        <v>0</v>
      </c>
      <c r="J292" s="157">
        <v>0</v>
      </c>
      <c r="K292" s="157">
        <v>0</v>
      </c>
      <c r="L292" s="157">
        <v>0</v>
      </c>
    </row>
    <row r="293" spans="1:12" ht="25.5" customHeight="1" hidden="1" collapsed="1">
      <c r="A293" s="154">
        <v>3</v>
      </c>
      <c r="B293" s="149">
        <v>2</v>
      </c>
      <c r="C293" s="149">
        <v>2</v>
      </c>
      <c r="D293" s="150">
        <v>7</v>
      </c>
      <c r="E293" s="150">
        <v>1</v>
      </c>
      <c r="F293" s="152">
        <v>2</v>
      </c>
      <c r="G293" s="151" t="s">
        <v>191</v>
      </c>
      <c r="H293" s="129">
        <v>264</v>
      </c>
      <c r="I293" s="157">
        <v>0</v>
      </c>
      <c r="J293" s="157">
        <v>0</v>
      </c>
      <c r="K293" s="157">
        <v>0</v>
      </c>
      <c r="L293" s="157">
        <v>0</v>
      </c>
    </row>
    <row r="294" spans="1:12" ht="30" customHeight="1" hidden="1" collapsed="1">
      <c r="A294" s="158">
        <v>3</v>
      </c>
      <c r="B294" s="158">
        <v>3</v>
      </c>
      <c r="C294" s="134"/>
      <c r="D294" s="135"/>
      <c r="E294" s="135"/>
      <c r="F294" s="137"/>
      <c r="G294" s="136" t="s">
        <v>206</v>
      </c>
      <c r="H294" s="129">
        <v>265</v>
      </c>
      <c r="I294" s="138">
        <f>SUM(I295+I327)</f>
        <v>0</v>
      </c>
      <c r="J294" s="210">
        <f>SUM(J295+J327)</f>
        <v>0</v>
      </c>
      <c r="K294" s="139">
        <f>SUM(K295+K327)</f>
        <v>0</v>
      </c>
      <c r="L294" s="139">
        <f>SUM(L295+L327)</f>
        <v>0</v>
      </c>
    </row>
    <row r="295" spans="1:12" ht="40.5" customHeight="1" hidden="1" collapsed="1">
      <c r="A295" s="154">
        <v>3</v>
      </c>
      <c r="B295" s="154">
        <v>3</v>
      </c>
      <c r="C295" s="149">
        <v>1</v>
      </c>
      <c r="D295" s="150"/>
      <c r="E295" s="150"/>
      <c r="F295" s="152"/>
      <c r="G295" s="151" t="s">
        <v>207</v>
      </c>
      <c r="H295" s="129">
        <v>266</v>
      </c>
      <c r="I295" s="138">
        <f>SUM(I296+I305+I309+I313+I317+I320+I323)</f>
        <v>0</v>
      </c>
      <c r="J295" s="210">
        <f>SUM(J296+J305+J309+J313+J317+J320+J323)</f>
        <v>0</v>
      </c>
      <c r="K295" s="139">
        <f>SUM(K296+K305+K309+K313+K317+K320+K323)</f>
        <v>0</v>
      </c>
      <c r="L295" s="139">
        <f>SUM(L296+L305+L309+L313+L317+L320+L323)</f>
        <v>0</v>
      </c>
    </row>
    <row r="296" spans="1:12" ht="15" customHeight="1" hidden="1" collapsed="1">
      <c r="A296" s="154">
        <v>3</v>
      </c>
      <c r="B296" s="154">
        <v>3</v>
      </c>
      <c r="C296" s="149">
        <v>1</v>
      </c>
      <c r="D296" s="150">
        <v>1</v>
      </c>
      <c r="E296" s="150"/>
      <c r="F296" s="152"/>
      <c r="G296" s="151" t="s">
        <v>193</v>
      </c>
      <c r="H296" s="129">
        <v>267</v>
      </c>
      <c r="I296" s="138">
        <f>SUM(I297+I299+I302)</f>
        <v>0</v>
      </c>
      <c r="J296" s="138">
        <f>SUM(J297+J299+J302)</f>
        <v>0</v>
      </c>
      <c r="K296" s="138">
        <f>SUM(K297+K299+K302)</f>
        <v>0</v>
      </c>
      <c r="L296" s="138">
        <f>SUM(L297+L299+L302)</f>
        <v>0</v>
      </c>
    </row>
    <row r="297" spans="1:12" ht="12.75" customHeight="1" hidden="1" collapsed="1">
      <c r="A297" s="154">
        <v>3</v>
      </c>
      <c r="B297" s="154">
        <v>3</v>
      </c>
      <c r="C297" s="149">
        <v>1</v>
      </c>
      <c r="D297" s="150">
        <v>1</v>
      </c>
      <c r="E297" s="150">
        <v>1</v>
      </c>
      <c r="F297" s="152"/>
      <c r="G297" s="151" t="s">
        <v>171</v>
      </c>
      <c r="H297" s="129">
        <v>268</v>
      </c>
      <c r="I297" s="138">
        <f>SUM(I298:I298)</f>
        <v>0</v>
      </c>
      <c r="J297" s="210">
        <f>SUM(J298:J298)</f>
        <v>0</v>
      </c>
      <c r="K297" s="139">
        <f>SUM(K298:K298)</f>
        <v>0</v>
      </c>
      <c r="L297" s="139">
        <f>SUM(L298:L298)</f>
        <v>0</v>
      </c>
    </row>
    <row r="298" spans="1:12" ht="15" customHeight="1" hidden="1" collapsed="1">
      <c r="A298" s="154">
        <v>3</v>
      </c>
      <c r="B298" s="154">
        <v>3</v>
      </c>
      <c r="C298" s="149">
        <v>1</v>
      </c>
      <c r="D298" s="150">
        <v>1</v>
      </c>
      <c r="E298" s="150">
        <v>1</v>
      </c>
      <c r="F298" s="152">
        <v>1</v>
      </c>
      <c r="G298" s="151" t="s">
        <v>171</v>
      </c>
      <c r="H298" s="129">
        <v>269</v>
      </c>
      <c r="I298" s="157">
        <v>0</v>
      </c>
      <c r="J298" s="157">
        <v>0</v>
      </c>
      <c r="K298" s="157">
        <v>0</v>
      </c>
      <c r="L298" s="157">
        <v>0</v>
      </c>
    </row>
    <row r="299" spans="1:12" ht="14.25" customHeight="1" hidden="1" collapsed="1">
      <c r="A299" s="154">
        <v>3</v>
      </c>
      <c r="B299" s="154">
        <v>3</v>
      </c>
      <c r="C299" s="149">
        <v>1</v>
      </c>
      <c r="D299" s="150">
        <v>1</v>
      </c>
      <c r="E299" s="150">
        <v>2</v>
      </c>
      <c r="F299" s="152"/>
      <c r="G299" s="151" t="s">
        <v>194</v>
      </c>
      <c r="H299" s="129">
        <v>270</v>
      </c>
      <c r="I299" s="138">
        <f>SUM(I300:I301)</f>
        <v>0</v>
      </c>
      <c r="J299" s="138">
        <f>SUM(J300:J301)</f>
        <v>0</v>
      </c>
      <c r="K299" s="138">
        <f>SUM(K300:K301)</f>
        <v>0</v>
      </c>
      <c r="L299" s="138">
        <f>SUM(L300:L301)</f>
        <v>0</v>
      </c>
    </row>
    <row r="300" spans="1:12" ht="14.25" customHeight="1" hidden="1" collapsed="1">
      <c r="A300" s="154">
        <v>3</v>
      </c>
      <c r="B300" s="154">
        <v>3</v>
      </c>
      <c r="C300" s="149">
        <v>1</v>
      </c>
      <c r="D300" s="150">
        <v>1</v>
      </c>
      <c r="E300" s="150">
        <v>2</v>
      </c>
      <c r="F300" s="152">
        <v>1</v>
      </c>
      <c r="G300" s="151" t="s">
        <v>173</v>
      </c>
      <c r="H300" s="129">
        <v>271</v>
      </c>
      <c r="I300" s="157">
        <v>0</v>
      </c>
      <c r="J300" s="157">
        <v>0</v>
      </c>
      <c r="K300" s="157">
        <v>0</v>
      </c>
      <c r="L300" s="157">
        <v>0</v>
      </c>
    </row>
    <row r="301" spans="1:12" ht="14.25" customHeight="1" hidden="1" collapsed="1">
      <c r="A301" s="154">
        <v>3</v>
      </c>
      <c r="B301" s="154">
        <v>3</v>
      </c>
      <c r="C301" s="149">
        <v>1</v>
      </c>
      <c r="D301" s="150">
        <v>1</v>
      </c>
      <c r="E301" s="150">
        <v>2</v>
      </c>
      <c r="F301" s="152">
        <v>2</v>
      </c>
      <c r="G301" s="151" t="s">
        <v>174</v>
      </c>
      <c r="H301" s="129">
        <v>272</v>
      </c>
      <c r="I301" s="157">
        <v>0</v>
      </c>
      <c r="J301" s="157">
        <v>0</v>
      </c>
      <c r="K301" s="157">
        <v>0</v>
      </c>
      <c r="L301" s="157">
        <v>0</v>
      </c>
    </row>
    <row r="302" spans="1:12" ht="14.25" customHeight="1" hidden="1" collapsed="1">
      <c r="A302" s="154">
        <v>3</v>
      </c>
      <c r="B302" s="154">
        <v>3</v>
      </c>
      <c r="C302" s="149">
        <v>1</v>
      </c>
      <c r="D302" s="150">
        <v>1</v>
      </c>
      <c r="E302" s="150">
        <v>3</v>
      </c>
      <c r="F302" s="152"/>
      <c r="G302" s="151" t="s">
        <v>175</v>
      </c>
      <c r="H302" s="129">
        <v>273</v>
      </c>
      <c r="I302" s="138">
        <f>SUM(I303:I304)</f>
        <v>0</v>
      </c>
      <c r="J302" s="138">
        <f>SUM(J303:J304)</f>
        <v>0</v>
      </c>
      <c r="K302" s="138">
        <f>SUM(K303:K304)</f>
        <v>0</v>
      </c>
      <c r="L302" s="138">
        <f>SUM(L303:L304)</f>
        <v>0</v>
      </c>
    </row>
    <row r="303" spans="1:12" ht="14.25" customHeight="1" hidden="1" collapsed="1">
      <c r="A303" s="154">
        <v>3</v>
      </c>
      <c r="B303" s="154">
        <v>3</v>
      </c>
      <c r="C303" s="149">
        <v>1</v>
      </c>
      <c r="D303" s="150">
        <v>1</v>
      </c>
      <c r="E303" s="150">
        <v>3</v>
      </c>
      <c r="F303" s="152">
        <v>1</v>
      </c>
      <c r="G303" s="151" t="s">
        <v>208</v>
      </c>
      <c r="H303" s="129">
        <v>274</v>
      </c>
      <c r="I303" s="157">
        <v>0</v>
      </c>
      <c r="J303" s="157">
        <v>0</v>
      </c>
      <c r="K303" s="157">
        <v>0</v>
      </c>
      <c r="L303" s="157">
        <v>0</v>
      </c>
    </row>
    <row r="304" spans="1:12" ht="14.25" customHeight="1" hidden="1" collapsed="1">
      <c r="A304" s="154">
        <v>3</v>
      </c>
      <c r="B304" s="154">
        <v>3</v>
      </c>
      <c r="C304" s="149">
        <v>1</v>
      </c>
      <c r="D304" s="150">
        <v>1</v>
      </c>
      <c r="E304" s="150">
        <v>3</v>
      </c>
      <c r="F304" s="152">
        <v>2</v>
      </c>
      <c r="G304" s="151" t="s">
        <v>195</v>
      </c>
      <c r="H304" s="129">
        <v>275</v>
      </c>
      <c r="I304" s="157">
        <v>0</v>
      </c>
      <c r="J304" s="157">
        <v>0</v>
      </c>
      <c r="K304" s="157">
        <v>0</v>
      </c>
      <c r="L304" s="157">
        <v>0</v>
      </c>
    </row>
    <row r="305" spans="1:12" ht="15" hidden="1" collapsed="1">
      <c r="A305" s="170">
        <v>3</v>
      </c>
      <c r="B305" s="144">
        <v>3</v>
      </c>
      <c r="C305" s="149">
        <v>1</v>
      </c>
      <c r="D305" s="150">
        <v>2</v>
      </c>
      <c r="E305" s="150"/>
      <c r="F305" s="152"/>
      <c r="G305" s="151" t="s">
        <v>209</v>
      </c>
      <c r="H305" s="129">
        <v>276</v>
      </c>
      <c r="I305" s="138">
        <f>I306</f>
        <v>0</v>
      </c>
      <c r="J305" s="210">
        <f>J306</f>
        <v>0</v>
      </c>
      <c r="K305" s="139">
        <f>K306</f>
        <v>0</v>
      </c>
      <c r="L305" s="139">
        <f>L306</f>
        <v>0</v>
      </c>
    </row>
    <row r="306" spans="1:12" ht="15" customHeight="1" hidden="1" collapsed="1">
      <c r="A306" s="170">
        <v>3</v>
      </c>
      <c r="B306" s="170">
        <v>3</v>
      </c>
      <c r="C306" s="144">
        <v>1</v>
      </c>
      <c r="D306" s="142">
        <v>2</v>
      </c>
      <c r="E306" s="142">
        <v>1</v>
      </c>
      <c r="F306" s="145"/>
      <c r="G306" s="151" t="s">
        <v>209</v>
      </c>
      <c r="H306" s="129">
        <v>277</v>
      </c>
      <c r="I306" s="160">
        <f>SUM(I307:I308)</f>
        <v>0</v>
      </c>
      <c r="J306" s="211">
        <f>SUM(J307:J308)</f>
        <v>0</v>
      </c>
      <c r="K306" s="161">
        <f>SUM(K307:K308)</f>
        <v>0</v>
      </c>
      <c r="L306" s="161">
        <f>SUM(L307:L308)</f>
        <v>0</v>
      </c>
    </row>
    <row r="307" spans="1:12" ht="15" customHeight="1" hidden="1" collapsed="1">
      <c r="A307" s="154">
        <v>3</v>
      </c>
      <c r="B307" s="154">
        <v>3</v>
      </c>
      <c r="C307" s="149">
        <v>1</v>
      </c>
      <c r="D307" s="150">
        <v>2</v>
      </c>
      <c r="E307" s="150">
        <v>1</v>
      </c>
      <c r="F307" s="152">
        <v>1</v>
      </c>
      <c r="G307" s="151" t="s">
        <v>210</v>
      </c>
      <c r="H307" s="129">
        <v>278</v>
      </c>
      <c r="I307" s="157">
        <v>0</v>
      </c>
      <c r="J307" s="157">
        <v>0</v>
      </c>
      <c r="K307" s="157">
        <v>0</v>
      </c>
      <c r="L307" s="157">
        <v>0</v>
      </c>
    </row>
    <row r="308" spans="1:12" ht="12.75" customHeight="1" hidden="1" collapsed="1">
      <c r="A308" s="162">
        <v>3</v>
      </c>
      <c r="B308" s="196">
        <v>3</v>
      </c>
      <c r="C308" s="171">
        <v>1</v>
      </c>
      <c r="D308" s="172">
        <v>2</v>
      </c>
      <c r="E308" s="172">
        <v>1</v>
      </c>
      <c r="F308" s="173">
        <v>2</v>
      </c>
      <c r="G308" s="174" t="s">
        <v>211</v>
      </c>
      <c r="H308" s="129">
        <v>279</v>
      </c>
      <c r="I308" s="157">
        <v>0</v>
      </c>
      <c r="J308" s="157">
        <v>0</v>
      </c>
      <c r="K308" s="157">
        <v>0</v>
      </c>
      <c r="L308" s="157">
        <v>0</v>
      </c>
    </row>
    <row r="309" spans="1:12" ht="15.75" customHeight="1" hidden="1" collapsed="1">
      <c r="A309" s="149">
        <v>3</v>
      </c>
      <c r="B309" s="151">
        <v>3</v>
      </c>
      <c r="C309" s="149">
        <v>1</v>
      </c>
      <c r="D309" s="150">
        <v>3</v>
      </c>
      <c r="E309" s="150"/>
      <c r="F309" s="152"/>
      <c r="G309" s="151" t="s">
        <v>212</v>
      </c>
      <c r="H309" s="129">
        <v>280</v>
      </c>
      <c r="I309" s="138">
        <f>I310</f>
        <v>0</v>
      </c>
      <c r="J309" s="210">
        <f>J310</f>
        <v>0</v>
      </c>
      <c r="K309" s="139">
        <f>K310</f>
        <v>0</v>
      </c>
      <c r="L309" s="139">
        <f>L310</f>
        <v>0</v>
      </c>
    </row>
    <row r="310" spans="1:12" ht="15.75" customHeight="1" hidden="1" collapsed="1">
      <c r="A310" s="149">
        <v>3</v>
      </c>
      <c r="B310" s="174">
        <v>3</v>
      </c>
      <c r="C310" s="171">
        <v>1</v>
      </c>
      <c r="D310" s="172">
        <v>3</v>
      </c>
      <c r="E310" s="172">
        <v>1</v>
      </c>
      <c r="F310" s="173"/>
      <c r="G310" s="151" t="s">
        <v>212</v>
      </c>
      <c r="H310" s="129">
        <v>281</v>
      </c>
      <c r="I310" s="139">
        <f>I311+I312</f>
        <v>0</v>
      </c>
      <c r="J310" s="139">
        <f>J311+J312</f>
        <v>0</v>
      </c>
      <c r="K310" s="139">
        <f>K311+K312</f>
        <v>0</v>
      </c>
      <c r="L310" s="139">
        <f>L311+L312</f>
        <v>0</v>
      </c>
    </row>
    <row r="311" spans="1:12" ht="27" customHeight="1" hidden="1" collapsed="1">
      <c r="A311" s="149">
        <v>3</v>
      </c>
      <c r="B311" s="151">
        <v>3</v>
      </c>
      <c r="C311" s="149">
        <v>1</v>
      </c>
      <c r="D311" s="150">
        <v>3</v>
      </c>
      <c r="E311" s="150">
        <v>1</v>
      </c>
      <c r="F311" s="152">
        <v>1</v>
      </c>
      <c r="G311" s="151" t="s">
        <v>213</v>
      </c>
      <c r="H311" s="129">
        <v>282</v>
      </c>
      <c r="I311" s="201">
        <v>0</v>
      </c>
      <c r="J311" s="201">
        <v>0</v>
      </c>
      <c r="K311" s="201">
        <v>0</v>
      </c>
      <c r="L311" s="200">
        <v>0</v>
      </c>
    </row>
    <row r="312" spans="1:12" ht="26.25" customHeight="1" hidden="1" collapsed="1">
      <c r="A312" s="149">
        <v>3</v>
      </c>
      <c r="B312" s="151">
        <v>3</v>
      </c>
      <c r="C312" s="149">
        <v>1</v>
      </c>
      <c r="D312" s="150">
        <v>3</v>
      </c>
      <c r="E312" s="150">
        <v>1</v>
      </c>
      <c r="F312" s="152">
        <v>2</v>
      </c>
      <c r="G312" s="151" t="s">
        <v>214</v>
      </c>
      <c r="H312" s="129">
        <v>283</v>
      </c>
      <c r="I312" s="157">
        <v>0</v>
      </c>
      <c r="J312" s="157">
        <v>0</v>
      </c>
      <c r="K312" s="157">
        <v>0</v>
      </c>
      <c r="L312" s="157">
        <v>0</v>
      </c>
    </row>
    <row r="313" spans="1:12" ht="15" hidden="1" collapsed="1">
      <c r="A313" s="149">
        <v>3</v>
      </c>
      <c r="B313" s="151">
        <v>3</v>
      </c>
      <c r="C313" s="149">
        <v>1</v>
      </c>
      <c r="D313" s="150">
        <v>4</v>
      </c>
      <c r="E313" s="150"/>
      <c r="F313" s="152"/>
      <c r="G313" s="151" t="s">
        <v>215</v>
      </c>
      <c r="H313" s="129">
        <v>284</v>
      </c>
      <c r="I313" s="138">
        <f>I314</f>
        <v>0</v>
      </c>
      <c r="J313" s="210">
        <f>J314</f>
        <v>0</v>
      </c>
      <c r="K313" s="139">
        <f>K314</f>
        <v>0</v>
      </c>
      <c r="L313" s="139">
        <f>L314</f>
        <v>0</v>
      </c>
    </row>
    <row r="314" spans="1:12" ht="15" customHeight="1" hidden="1" collapsed="1">
      <c r="A314" s="154">
        <v>3</v>
      </c>
      <c r="B314" s="149">
        <v>3</v>
      </c>
      <c r="C314" s="150">
        <v>1</v>
      </c>
      <c r="D314" s="150">
        <v>4</v>
      </c>
      <c r="E314" s="150">
        <v>1</v>
      </c>
      <c r="F314" s="152"/>
      <c r="G314" s="151" t="s">
        <v>215</v>
      </c>
      <c r="H314" s="129">
        <v>285</v>
      </c>
      <c r="I314" s="138">
        <f>SUM(I315:I316)</f>
        <v>0</v>
      </c>
      <c r="J314" s="138">
        <f>SUM(J315:J316)</f>
        <v>0</v>
      </c>
      <c r="K314" s="138">
        <f>SUM(K315:K316)</f>
        <v>0</v>
      </c>
      <c r="L314" s="138">
        <f>SUM(L315:L316)</f>
        <v>0</v>
      </c>
    </row>
    <row r="315" spans="1:12" ht="15" hidden="1" collapsed="1">
      <c r="A315" s="154">
        <v>3</v>
      </c>
      <c r="B315" s="149">
        <v>3</v>
      </c>
      <c r="C315" s="150">
        <v>1</v>
      </c>
      <c r="D315" s="150">
        <v>4</v>
      </c>
      <c r="E315" s="150">
        <v>1</v>
      </c>
      <c r="F315" s="152">
        <v>1</v>
      </c>
      <c r="G315" s="151" t="s">
        <v>216</v>
      </c>
      <c r="H315" s="129">
        <v>286</v>
      </c>
      <c r="I315" s="156">
        <v>0</v>
      </c>
      <c r="J315" s="157">
        <v>0</v>
      </c>
      <c r="K315" s="157">
        <v>0</v>
      </c>
      <c r="L315" s="156">
        <v>0</v>
      </c>
    </row>
    <row r="316" spans="1:12" ht="14.25" customHeight="1" hidden="1" collapsed="1">
      <c r="A316" s="149">
        <v>3</v>
      </c>
      <c r="B316" s="150">
        <v>3</v>
      </c>
      <c r="C316" s="150">
        <v>1</v>
      </c>
      <c r="D316" s="150">
        <v>4</v>
      </c>
      <c r="E316" s="150">
        <v>1</v>
      </c>
      <c r="F316" s="152">
        <v>2</v>
      </c>
      <c r="G316" s="151" t="s">
        <v>217</v>
      </c>
      <c r="H316" s="129">
        <v>287</v>
      </c>
      <c r="I316" s="157">
        <v>0</v>
      </c>
      <c r="J316" s="201">
        <v>0</v>
      </c>
      <c r="K316" s="201">
        <v>0</v>
      </c>
      <c r="L316" s="200">
        <v>0</v>
      </c>
    </row>
    <row r="317" spans="1:12" ht="15.75" customHeight="1" hidden="1" collapsed="1">
      <c r="A317" s="149">
        <v>3</v>
      </c>
      <c r="B317" s="150">
        <v>3</v>
      </c>
      <c r="C317" s="150">
        <v>1</v>
      </c>
      <c r="D317" s="150">
        <v>5</v>
      </c>
      <c r="E317" s="150"/>
      <c r="F317" s="152"/>
      <c r="G317" s="151" t="s">
        <v>218</v>
      </c>
      <c r="H317" s="129">
        <v>288</v>
      </c>
      <c r="I317" s="161">
        <f aca="true" t="shared" si="28" ref="I317:L318">I318</f>
        <v>0</v>
      </c>
      <c r="J317" s="210">
        <f t="shared" si="28"/>
        <v>0</v>
      </c>
      <c r="K317" s="139">
        <f t="shared" si="28"/>
        <v>0</v>
      </c>
      <c r="L317" s="139">
        <f t="shared" si="28"/>
        <v>0</v>
      </c>
    </row>
    <row r="318" spans="1:12" ht="14.25" customHeight="1" hidden="1" collapsed="1">
      <c r="A318" s="144">
        <v>3</v>
      </c>
      <c r="B318" s="172">
        <v>3</v>
      </c>
      <c r="C318" s="172">
        <v>1</v>
      </c>
      <c r="D318" s="172">
        <v>5</v>
      </c>
      <c r="E318" s="172">
        <v>1</v>
      </c>
      <c r="F318" s="173"/>
      <c r="G318" s="151" t="s">
        <v>218</v>
      </c>
      <c r="H318" s="129">
        <v>289</v>
      </c>
      <c r="I318" s="139">
        <f t="shared" si="28"/>
        <v>0</v>
      </c>
      <c r="J318" s="211">
        <f t="shared" si="28"/>
        <v>0</v>
      </c>
      <c r="K318" s="161">
        <f t="shared" si="28"/>
        <v>0</v>
      </c>
      <c r="L318" s="161">
        <f t="shared" si="28"/>
        <v>0</v>
      </c>
    </row>
    <row r="319" spans="1:12" ht="14.25" customHeight="1" hidden="1" collapsed="1">
      <c r="A319" s="149">
        <v>3</v>
      </c>
      <c r="B319" s="150">
        <v>3</v>
      </c>
      <c r="C319" s="150">
        <v>1</v>
      </c>
      <c r="D319" s="150">
        <v>5</v>
      </c>
      <c r="E319" s="150">
        <v>1</v>
      </c>
      <c r="F319" s="152">
        <v>1</v>
      </c>
      <c r="G319" s="151" t="s">
        <v>219</v>
      </c>
      <c r="H319" s="129">
        <v>290</v>
      </c>
      <c r="I319" s="157">
        <v>0</v>
      </c>
      <c r="J319" s="201">
        <v>0</v>
      </c>
      <c r="K319" s="201">
        <v>0</v>
      </c>
      <c r="L319" s="200">
        <v>0</v>
      </c>
    </row>
    <row r="320" spans="1:12" ht="14.25" customHeight="1" hidden="1" collapsed="1">
      <c r="A320" s="149">
        <v>3</v>
      </c>
      <c r="B320" s="150">
        <v>3</v>
      </c>
      <c r="C320" s="150">
        <v>1</v>
      </c>
      <c r="D320" s="150">
        <v>6</v>
      </c>
      <c r="E320" s="150"/>
      <c r="F320" s="152"/>
      <c r="G320" s="151" t="s">
        <v>188</v>
      </c>
      <c r="H320" s="129">
        <v>291</v>
      </c>
      <c r="I320" s="139">
        <f aca="true" t="shared" si="29" ref="I320:L321">I321</f>
        <v>0</v>
      </c>
      <c r="J320" s="210">
        <f t="shared" si="29"/>
        <v>0</v>
      </c>
      <c r="K320" s="139">
        <f t="shared" si="29"/>
        <v>0</v>
      </c>
      <c r="L320" s="139">
        <f t="shared" si="29"/>
        <v>0</v>
      </c>
    </row>
    <row r="321" spans="1:12" ht="13.5" customHeight="1" hidden="1" collapsed="1">
      <c r="A321" s="149">
        <v>3</v>
      </c>
      <c r="B321" s="150">
        <v>3</v>
      </c>
      <c r="C321" s="150">
        <v>1</v>
      </c>
      <c r="D321" s="150">
        <v>6</v>
      </c>
      <c r="E321" s="150">
        <v>1</v>
      </c>
      <c r="F321" s="152"/>
      <c r="G321" s="151" t="s">
        <v>188</v>
      </c>
      <c r="H321" s="129">
        <v>292</v>
      </c>
      <c r="I321" s="138">
        <f t="shared" si="29"/>
        <v>0</v>
      </c>
      <c r="J321" s="210">
        <f t="shared" si="29"/>
        <v>0</v>
      </c>
      <c r="K321" s="139">
        <f t="shared" si="29"/>
        <v>0</v>
      </c>
      <c r="L321" s="139">
        <f t="shared" si="29"/>
        <v>0</v>
      </c>
    </row>
    <row r="322" spans="1:12" ht="14.25" customHeight="1" hidden="1" collapsed="1">
      <c r="A322" s="149">
        <v>3</v>
      </c>
      <c r="B322" s="150">
        <v>3</v>
      </c>
      <c r="C322" s="150">
        <v>1</v>
      </c>
      <c r="D322" s="150">
        <v>6</v>
      </c>
      <c r="E322" s="150">
        <v>1</v>
      </c>
      <c r="F322" s="152">
        <v>1</v>
      </c>
      <c r="G322" s="151" t="s">
        <v>188</v>
      </c>
      <c r="H322" s="129">
        <v>293</v>
      </c>
      <c r="I322" s="201">
        <v>0</v>
      </c>
      <c r="J322" s="201">
        <v>0</v>
      </c>
      <c r="K322" s="201">
        <v>0</v>
      </c>
      <c r="L322" s="200">
        <v>0</v>
      </c>
    </row>
    <row r="323" spans="1:12" ht="15" customHeight="1" hidden="1" collapsed="1">
      <c r="A323" s="149">
        <v>3</v>
      </c>
      <c r="B323" s="150">
        <v>3</v>
      </c>
      <c r="C323" s="150">
        <v>1</v>
      </c>
      <c r="D323" s="150">
        <v>7</v>
      </c>
      <c r="E323" s="150"/>
      <c r="F323" s="152"/>
      <c r="G323" s="151" t="s">
        <v>220</v>
      </c>
      <c r="H323" s="129">
        <v>294</v>
      </c>
      <c r="I323" s="138">
        <f>I324</f>
        <v>0</v>
      </c>
      <c r="J323" s="210">
        <f>J324</f>
        <v>0</v>
      </c>
      <c r="K323" s="139">
        <f>K324</f>
        <v>0</v>
      </c>
      <c r="L323" s="139">
        <f>L324</f>
        <v>0</v>
      </c>
    </row>
    <row r="324" spans="1:12" ht="16.5" customHeight="1" hidden="1" collapsed="1">
      <c r="A324" s="149">
        <v>3</v>
      </c>
      <c r="B324" s="150">
        <v>3</v>
      </c>
      <c r="C324" s="150">
        <v>1</v>
      </c>
      <c r="D324" s="150">
        <v>7</v>
      </c>
      <c r="E324" s="150">
        <v>1</v>
      </c>
      <c r="F324" s="152"/>
      <c r="G324" s="151" t="s">
        <v>220</v>
      </c>
      <c r="H324" s="129">
        <v>295</v>
      </c>
      <c r="I324" s="138">
        <f>I325+I326</f>
        <v>0</v>
      </c>
      <c r="J324" s="138">
        <f>J325+J326</f>
        <v>0</v>
      </c>
      <c r="K324" s="138">
        <f>K325+K326</f>
        <v>0</v>
      </c>
      <c r="L324" s="138">
        <f>L325+L326</f>
        <v>0</v>
      </c>
    </row>
    <row r="325" spans="1:12" ht="27" customHeight="1" hidden="1" collapsed="1">
      <c r="A325" s="149">
        <v>3</v>
      </c>
      <c r="B325" s="150">
        <v>3</v>
      </c>
      <c r="C325" s="150">
        <v>1</v>
      </c>
      <c r="D325" s="150">
        <v>7</v>
      </c>
      <c r="E325" s="150">
        <v>1</v>
      </c>
      <c r="F325" s="152">
        <v>1</v>
      </c>
      <c r="G325" s="151" t="s">
        <v>221</v>
      </c>
      <c r="H325" s="129">
        <v>296</v>
      </c>
      <c r="I325" s="201">
        <v>0</v>
      </c>
      <c r="J325" s="201">
        <v>0</v>
      </c>
      <c r="K325" s="201">
        <v>0</v>
      </c>
      <c r="L325" s="200">
        <v>0</v>
      </c>
    </row>
    <row r="326" spans="1:12" ht="27.75" customHeight="1" hidden="1" collapsed="1">
      <c r="A326" s="149">
        <v>3</v>
      </c>
      <c r="B326" s="150">
        <v>3</v>
      </c>
      <c r="C326" s="150">
        <v>1</v>
      </c>
      <c r="D326" s="150">
        <v>7</v>
      </c>
      <c r="E326" s="150">
        <v>1</v>
      </c>
      <c r="F326" s="152">
        <v>2</v>
      </c>
      <c r="G326" s="151" t="s">
        <v>222</v>
      </c>
      <c r="H326" s="129">
        <v>297</v>
      </c>
      <c r="I326" s="157">
        <v>0</v>
      </c>
      <c r="J326" s="157">
        <v>0</v>
      </c>
      <c r="K326" s="157">
        <v>0</v>
      </c>
      <c r="L326" s="157">
        <v>0</v>
      </c>
    </row>
    <row r="327" spans="1:12" ht="38.25" customHeight="1" hidden="1" collapsed="1">
      <c r="A327" s="149">
        <v>3</v>
      </c>
      <c r="B327" s="150">
        <v>3</v>
      </c>
      <c r="C327" s="150">
        <v>2</v>
      </c>
      <c r="D327" s="150"/>
      <c r="E327" s="150"/>
      <c r="F327" s="152"/>
      <c r="G327" s="151" t="s">
        <v>223</v>
      </c>
      <c r="H327" s="129">
        <v>298</v>
      </c>
      <c r="I327" s="138">
        <f>SUM(I328+I337+I341+I345+I349+I352+I355)</f>
        <v>0</v>
      </c>
      <c r="J327" s="210">
        <f>SUM(J328+J337+J341+J345+J349+J352+J355)</f>
        <v>0</v>
      </c>
      <c r="K327" s="139">
        <f>SUM(K328+K337+K341+K345+K349+K352+K355)</f>
        <v>0</v>
      </c>
      <c r="L327" s="139">
        <f>SUM(L328+L337+L341+L345+L349+L352+L355)</f>
        <v>0</v>
      </c>
    </row>
    <row r="328" spans="1:12" ht="15" customHeight="1" hidden="1" collapsed="1">
      <c r="A328" s="149">
        <v>3</v>
      </c>
      <c r="B328" s="150">
        <v>3</v>
      </c>
      <c r="C328" s="150">
        <v>2</v>
      </c>
      <c r="D328" s="150">
        <v>1</v>
      </c>
      <c r="E328" s="150"/>
      <c r="F328" s="152"/>
      <c r="G328" s="151" t="s">
        <v>170</v>
      </c>
      <c r="H328" s="129">
        <v>299</v>
      </c>
      <c r="I328" s="138">
        <f>I329</f>
        <v>0</v>
      </c>
      <c r="J328" s="210">
        <f>J329</f>
        <v>0</v>
      </c>
      <c r="K328" s="139">
        <f>K329</f>
        <v>0</v>
      </c>
      <c r="L328" s="139">
        <f>L329</f>
        <v>0</v>
      </c>
    </row>
    <row r="329" spans="1:16" ht="15" hidden="1" collapsed="1">
      <c r="A329" s="154">
        <v>3</v>
      </c>
      <c r="B329" s="149">
        <v>3</v>
      </c>
      <c r="C329" s="150">
        <v>2</v>
      </c>
      <c r="D329" s="151">
        <v>1</v>
      </c>
      <c r="E329" s="149">
        <v>1</v>
      </c>
      <c r="F329" s="152"/>
      <c r="G329" s="151" t="s">
        <v>170</v>
      </c>
      <c r="H329" s="129">
        <v>300</v>
      </c>
      <c r="I329" s="138">
        <f>SUM(I330:I330)</f>
        <v>0</v>
      </c>
      <c r="J329" s="138">
        <f>SUM(J330:J330)</f>
        <v>0</v>
      </c>
      <c r="K329" s="138">
        <f>SUM(K330:K330)</f>
        <v>0</v>
      </c>
      <c r="L329" s="138">
        <f>SUM(L330:L330)</f>
        <v>0</v>
      </c>
      <c r="M329" s="212"/>
      <c r="N329" s="212"/>
      <c r="O329" s="212"/>
      <c r="P329" s="212"/>
    </row>
    <row r="330" spans="1:12" ht="13.5" customHeight="1" hidden="1" collapsed="1">
      <c r="A330" s="154">
        <v>3</v>
      </c>
      <c r="B330" s="149">
        <v>3</v>
      </c>
      <c r="C330" s="150">
        <v>2</v>
      </c>
      <c r="D330" s="151">
        <v>1</v>
      </c>
      <c r="E330" s="149">
        <v>1</v>
      </c>
      <c r="F330" s="152">
        <v>1</v>
      </c>
      <c r="G330" s="151" t="s">
        <v>171</v>
      </c>
      <c r="H330" s="129">
        <v>301</v>
      </c>
      <c r="I330" s="201">
        <v>0</v>
      </c>
      <c r="J330" s="201">
        <v>0</v>
      </c>
      <c r="K330" s="201">
        <v>0</v>
      </c>
      <c r="L330" s="200">
        <v>0</v>
      </c>
    </row>
    <row r="331" spans="1:12" ht="15" hidden="1" collapsed="1">
      <c r="A331" s="154">
        <v>3</v>
      </c>
      <c r="B331" s="149">
        <v>3</v>
      </c>
      <c r="C331" s="150">
        <v>2</v>
      </c>
      <c r="D331" s="151">
        <v>1</v>
      </c>
      <c r="E331" s="149">
        <v>2</v>
      </c>
      <c r="F331" s="152"/>
      <c r="G331" s="174" t="s">
        <v>194</v>
      </c>
      <c r="H331" s="129">
        <v>302</v>
      </c>
      <c r="I331" s="138">
        <f>SUM(I332:I333)</f>
        <v>0</v>
      </c>
      <c r="J331" s="138">
        <f>SUM(J332:J333)</f>
        <v>0</v>
      </c>
      <c r="K331" s="138">
        <f>SUM(K332:K333)</f>
        <v>0</v>
      </c>
      <c r="L331" s="138">
        <f>SUM(L332:L333)</f>
        <v>0</v>
      </c>
    </row>
    <row r="332" spans="1:12" ht="15" hidden="1" collapsed="1">
      <c r="A332" s="154">
        <v>3</v>
      </c>
      <c r="B332" s="149">
        <v>3</v>
      </c>
      <c r="C332" s="150">
        <v>2</v>
      </c>
      <c r="D332" s="151">
        <v>1</v>
      </c>
      <c r="E332" s="149">
        <v>2</v>
      </c>
      <c r="F332" s="152">
        <v>1</v>
      </c>
      <c r="G332" s="174" t="s">
        <v>173</v>
      </c>
      <c r="H332" s="129">
        <v>303</v>
      </c>
      <c r="I332" s="201">
        <v>0</v>
      </c>
      <c r="J332" s="201">
        <v>0</v>
      </c>
      <c r="K332" s="201">
        <v>0</v>
      </c>
      <c r="L332" s="200">
        <v>0</v>
      </c>
    </row>
    <row r="333" spans="1:12" ht="15" hidden="1" collapsed="1">
      <c r="A333" s="154">
        <v>3</v>
      </c>
      <c r="B333" s="149">
        <v>3</v>
      </c>
      <c r="C333" s="150">
        <v>2</v>
      </c>
      <c r="D333" s="151">
        <v>1</v>
      </c>
      <c r="E333" s="149">
        <v>2</v>
      </c>
      <c r="F333" s="152">
        <v>2</v>
      </c>
      <c r="G333" s="174" t="s">
        <v>174</v>
      </c>
      <c r="H333" s="129">
        <v>304</v>
      </c>
      <c r="I333" s="157">
        <v>0</v>
      </c>
      <c r="J333" s="157">
        <v>0</v>
      </c>
      <c r="K333" s="157">
        <v>0</v>
      </c>
      <c r="L333" s="157">
        <v>0</v>
      </c>
    </row>
    <row r="334" spans="1:12" ht="15" hidden="1" collapsed="1">
      <c r="A334" s="154">
        <v>3</v>
      </c>
      <c r="B334" s="149">
        <v>3</v>
      </c>
      <c r="C334" s="150">
        <v>2</v>
      </c>
      <c r="D334" s="151">
        <v>1</v>
      </c>
      <c r="E334" s="149">
        <v>3</v>
      </c>
      <c r="F334" s="152"/>
      <c r="G334" s="174" t="s">
        <v>175</v>
      </c>
      <c r="H334" s="129">
        <v>305</v>
      </c>
      <c r="I334" s="138">
        <f>SUM(I335:I336)</f>
        <v>0</v>
      </c>
      <c r="J334" s="138">
        <f>SUM(J335:J336)</f>
        <v>0</v>
      </c>
      <c r="K334" s="138">
        <f>SUM(K335:K336)</f>
        <v>0</v>
      </c>
      <c r="L334" s="138">
        <f>SUM(L335:L336)</f>
        <v>0</v>
      </c>
    </row>
    <row r="335" spans="1:12" ht="15" hidden="1" collapsed="1">
      <c r="A335" s="154">
        <v>3</v>
      </c>
      <c r="B335" s="149">
        <v>3</v>
      </c>
      <c r="C335" s="150">
        <v>2</v>
      </c>
      <c r="D335" s="151">
        <v>1</v>
      </c>
      <c r="E335" s="149">
        <v>3</v>
      </c>
      <c r="F335" s="152">
        <v>1</v>
      </c>
      <c r="G335" s="174" t="s">
        <v>176</v>
      </c>
      <c r="H335" s="129">
        <v>306</v>
      </c>
      <c r="I335" s="157">
        <v>0</v>
      </c>
      <c r="J335" s="157">
        <v>0</v>
      </c>
      <c r="K335" s="157">
        <v>0</v>
      </c>
      <c r="L335" s="157">
        <v>0</v>
      </c>
    </row>
    <row r="336" spans="1:12" ht="15" hidden="1" collapsed="1">
      <c r="A336" s="154">
        <v>3</v>
      </c>
      <c r="B336" s="149">
        <v>3</v>
      </c>
      <c r="C336" s="150">
        <v>2</v>
      </c>
      <c r="D336" s="151">
        <v>1</v>
      </c>
      <c r="E336" s="149">
        <v>3</v>
      </c>
      <c r="F336" s="152">
        <v>2</v>
      </c>
      <c r="G336" s="174" t="s">
        <v>195</v>
      </c>
      <c r="H336" s="129">
        <v>307</v>
      </c>
      <c r="I336" s="175">
        <v>0</v>
      </c>
      <c r="J336" s="213">
        <v>0</v>
      </c>
      <c r="K336" s="175">
        <v>0</v>
      </c>
      <c r="L336" s="175">
        <v>0</v>
      </c>
    </row>
    <row r="337" spans="1:12" ht="15" hidden="1" collapsed="1">
      <c r="A337" s="162">
        <v>3</v>
      </c>
      <c r="B337" s="162">
        <v>3</v>
      </c>
      <c r="C337" s="171">
        <v>2</v>
      </c>
      <c r="D337" s="174">
        <v>2</v>
      </c>
      <c r="E337" s="171"/>
      <c r="F337" s="173"/>
      <c r="G337" s="174" t="s">
        <v>209</v>
      </c>
      <c r="H337" s="129">
        <v>308</v>
      </c>
      <c r="I337" s="167">
        <f>I338</f>
        <v>0</v>
      </c>
      <c r="J337" s="214">
        <f>J338</f>
        <v>0</v>
      </c>
      <c r="K337" s="168">
        <f>K338</f>
        <v>0</v>
      </c>
      <c r="L337" s="168">
        <f>L338</f>
        <v>0</v>
      </c>
    </row>
    <row r="338" spans="1:12" ht="15" hidden="1" collapsed="1">
      <c r="A338" s="154">
        <v>3</v>
      </c>
      <c r="B338" s="154">
        <v>3</v>
      </c>
      <c r="C338" s="149">
        <v>2</v>
      </c>
      <c r="D338" s="151">
        <v>2</v>
      </c>
      <c r="E338" s="149">
        <v>1</v>
      </c>
      <c r="F338" s="152"/>
      <c r="G338" s="174" t="s">
        <v>209</v>
      </c>
      <c r="H338" s="129">
        <v>309</v>
      </c>
      <c r="I338" s="138">
        <f>SUM(I339:I340)</f>
        <v>0</v>
      </c>
      <c r="J338" s="180">
        <f>SUM(J339:J340)</f>
        <v>0</v>
      </c>
      <c r="K338" s="139">
        <f>SUM(K339:K340)</f>
        <v>0</v>
      </c>
      <c r="L338" s="139">
        <f>SUM(L339:L340)</f>
        <v>0</v>
      </c>
    </row>
    <row r="339" spans="1:12" ht="15" hidden="1" collapsed="1">
      <c r="A339" s="154">
        <v>3</v>
      </c>
      <c r="B339" s="154">
        <v>3</v>
      </c>
      <c r="C339" s="149">
        <v>2</v>
      </c>
      <c r="D339" s="151">
        <v>2</v>
      </c>
      <c r="E339" s="154">
        <v>1</v>
      </c>
      <c r="F339" s="185">
        <v>1</v>
      </c>
      <c r="G339" s="151" t="s">
        <v>210</v>
      </c>
      <c r="H339" s="129">
        <v>310</v>
      </c>
      <c r="I339" s="157">
        <v>0</v>
      </c>
      <c r="J339" s="157">
        <v>0</v>
      </c>
      <c r="K339" s="157">
        <v>0</v>
      </c>
      <c r="L339" s="157">
        <v>0</v>
      </c>
    </row>
    <row r="340" spans="1:12" ht="15" hidden="1" collapsed="1">
      <c r="A340" s="162">
        <v>3</v>
      </c>
      <c r="B340" s="162">
        <v>3</v>
      </c>
      <c r="C340" s="163">
        <v>2</v>
      </c>
      <c r="D340" s="164">
        <v>2</v>
      </c>
      <c r="E340" s="165">
        <v>1</v>
      </c>
      <c r="F340" s="193">
        <v>2</v>
      </c>
      <c r="G340" s="165" t="s">
        <v>211</v>
      </c>
      <c r="H340" s="129">
        <v>311</v>
      </c>
      <c r="I340" s="157">
        <v>0</v>
      </c>
      <c r="J340" s="157">
        <v>0</v>
      </c>
      <c r="K340" s="157">
        <v>0</v>
      </c>
      <c r="L340" s="157">
        <v>0</v>
      </c>
    </row>
    <row r="341" spans="1:12" ht="23.25" customHeight="1" hidden="1" collapsed="1">
      <c r="A341" s="154">
        <v>3</v>
      </c>
      <c r="B341" s="154">
        <v>3</v>
      </c>
      <c r="C341" s="149">
        <v>2</v>
      </c>
      <c r="D341" s="150">
        <v>3</v>
      </c>
      <c r="E341" s="151"/>
      <c r="F341" s="185"/>
      <c r="G341" s="151" t="s">
        <v>212</v>
      </c>
      <c r="H341" s="129">
        <v>312</v>
      </c>
      <c r="I341" s="138">
        <f>I342</f>
        <v>0</v>
      </c>
      <c r="J341" s="180">
        <f>J342</f>
        <v>0</v>
      </c>
      <c r="K341" s="139">
        <f>K342</f>
        <v>0</v>
      </c>
      <c r="L341" s="139">
        <f>L342</f>
        <v>0</v>
      </c>
    </row>
    <row r="342" spans="1:12" ht="13.5" customHeight="1" hidden="1" collapsed="1">
      <c r="A342" s="154">
        <v>3</v>
      </c>
      <c r="B342" s="154">
        <v>3</v>
      </c>
      <c r="C342" s="149">
        <v>2</v>
      </c>
      <c r="D342" s="150">
        <v>3</v>
      </c>
      <c r="E342" s="151">
        <v>1</v>
      </c>
      <c r="F342" s="185"/>
      <c r="G342" s="151" t="s">
        <v>212</v>
      </c>
      <c r="H342" s="129">
        <v>313</v>
      </c>
      <c r="I342" s="138">
        <f>I343+I344</f>
        <v>0</v>
      </c>
      <c r="J342" s="138">
        <f>J343+J344</f>
        <v>0</v>
      </c>
      <c r="K342" s="138">
        <f>K343+K344</f>
        <v>0</v>
      </c>
      <c r="L342" s="138">
        <f>L343+L344</f>
        <v>0</v>
      </c>
    </row>
    <row r="343" spans="1:12" ht="28.5" customHeight="1" hidden="1" collapsed="1">
      <c r="A343" s="154">
        <v>3</v>
      </c>
      <c r="B343" s="154">
        <v>3</v>
      </c>
      <c r="C343" s="149">
        <v>2</v>
      </c>
      <c r="D343" s="150">
        <v>3</v>
      </c>
      <c r="E343" s="151">
        <v>1</v>
      </c>
      <c r="F343" s="185">
        <v>1</v>
      </c>
      <c r="G343" s="151" t="s">
        <v>213</v>
      </c>
      <c r="H343" s="129">
        <v>314</v>
      </c>
      <c r="I343" s="201">
        <v>0</v>
      </c>
      <c r="J343" s="201">
        <v>0</v>
      </c>
      <c r="K343" s="201">
        <v>0</v>
      </c>
      <c r="L343" s="200">
        <v>0</v>
      </c>
    </row>
    <row r="344" spans="1:12" ht="27.75" customHeight="1" hidden="1" collapsed="1">
      <c r="A344" s="154">
        <v>3</v>
      </c>
      <c r="B344" s="154">
        <v>3</v>
      </c>
      <c r="C344" s="149">
        <v>2</v>
      </c>
      <c r="D344" s="150">
        <v>3</v>
      </c>
      <c r="E344" s="151">
        <v>1</v>
      </c>
      <c r="F344" s="185">
        <v>2</v>
      </c>
      <c r="G344" s="151" t="s">
        <v>214</v>
      </c>
      <c r="H344" s="129">
        <v>315</v>
      </c>
      <c r="I344" s="157">
        <v>0</v>
      </c>
      <c r="J344" s="157">
        <v>0</v>
      </c>
      <c r="K344" s="157">
        <v>0</v>
      </c>
      <c r="L344" s="157">
        <v>0</v>
      </c>
    </row>
    <row r="345" spans="1:12" ht="15" hidden="1" collapsed="1">
      <c r="A345" s="154">
        <v>3</v>
      </c>
      <c r="B345" s="154">
        <v>3</v>
      </c>
      <c r="C345" s="149">
        <v>2</v>
      </c>
      <c r="D345" s="150">
        <v>4</v>
      </c>
      <c r="E345" s="150"/>
      <c r="F345" s="152"/>
      <c r="G345" s="151" t="s">
        <v>215</v>
      </c>
      <c r="H345" s="129">
        <v>316</v>
      </c>
      <c r="I345" s="138">
        <f>I346</f>
        <v>0</v>
      </c>
      <c r="J345" s="180">
        <f>J346</f>
        <v>0</v>
      </c>
      <c r="K345" s="139">
        <f>K346</f>
        <v>0</v>
      </c>
      <c r="L345" s="139">
        <f>L346</f>
        <v>0</v>
      </c>
    </row>
    <row r="346" spans="1:12" ht="15" hidden="1" collapsed="1">
      <c r="A346" s="170">
        <v>3</v>
      </c>
      <c r="B346" s="170">
        <v>3</v>
      </c>
      <c r="C346" s="144">
        <v>2</v>
      </c>
      <c r="D346" s="142">
        <v>4</v>
      </c>
      <c r="E346" s="142">
        <v>1</v>
      </c>
      <c r="F346" s="145"/>
      <c r="G346" s="151" t="s">
        <v>215</v>
      </c>
      <c r="H346" s="129">
        <v>317</v>
      </c>
      <c r="I346" s="160">
        <f>SUM(I347:I348)</f>
        <v>0</v>
      </c>
      <c r="J346" s="182">
        <f>SUM(J347:J348)</f>
        <v>0</v>
      </c>
      <c r="K346" s="161">
        <f>SUM(K347:K348)</f>
        <v>0</v>
      </c>
      <c r="L346" s="161">
        <f>SUM(L347:L348)</f>
        <v>0</v>
      </c>
    </row>
    <row r="347" spans="1:12" ht="15.75" customHeight="1" hidden="1" collapsed="1">
      <c r="A347" s="154">
        <v>3</v>
      </c>
      <c r="B347" s="154">
        <v>3</v>
      </c>
      <c r="C347" s="149">
        <v>2</v>
      </c>
      <c r="D347" s="150">
        <v>4</v>
      </c>
      <c r="E347" s="150">
        <v>1</v>
      </c>
      <c r="F347" s="152">
        <v>1</v>
      </c>
      <c r="G347" s="151" t="s">
        <v>216</v>
      </c>
      <c r="H347" s="129">
        <v>318</v>
      </c>
      <c r="I347" s="157">
        <v>0</v>
      </c>
      <c r="J347" s="157">
        <v>0</v>
      </c>
      <c r="K347" s="157">
        <v>0</v>
      </c>
      <c r="L347" s="157">
        <v>0</v>
      </c>
    </row>
    <row r="348" spans="1:12" ht="15" hidden="1" collapsed="1">
      <c r="A348" s="154">
        <v>3</v>
      </c>
      <c r="B348" s="154">
        <v>3</v>
      </c>
      <c r="C348" s="149">
        <v>2</v>
      </c>
      <c r="D348" s="150">
        <v>4</v>
      </c>
      <c r="E348" s="150">
        <v>1</v>
      </c>
      <c r="F348" s="152">
        <v>2</v>
      </c>
      <c r="G348" s="151" t="s">
        <v>224</v>
      </c>
      <c r="H348" s="129">
        <v>319</v>
      </c>
      <c r="I348" s="157">
        <v>0</v>
      </c>
      <c r="J348" s="157">
        <v>0</v>
      </c>
      <c r="K348" s="157">
        <v>0</v>
      </c>
      <c r="L348" s="157">
        <v>0</v>
      </c>
    </row>
    <row r="349" spans="1:12" ht="15" hidden="1" collapsed="1">
      <c r="A349" s="154">
        <v>3</v>
      </c>
      <c r="B349" s="154">
        <v>3</v>
      </c>
      <c r="C349" s="149">
        <v>2</v>
      </c>
      <c r="D349" s="150">
        <v>5</v>
      </c>
      <c r="E349" s="150"/>
      <c r="F349" s="152"/>
      <c r="G349" s="151" t="s">
        <v>218</v>
      </c>
      <c r="H349" s="129">
        <v>320</v>
      </c>
      <c r="I349" s="138">
        <f aca="true" t="shared" si="30" ref="I349:L350">I350</f>
        <v>0</v>
      </c>
      <c r="J349" s="180">
        <f t="shared" si="30"/>
        <v>0</v>
      </c>
      <c r="K349" s="139">
        <f t="shared" si="30"/>
        <v>0</v>
      </c>
      <c r="L349" s="139">
        <f t="shared" si="30"/>
        <v>0</v>
      </c>
    </row>
    <row r="350" spans="1:12" ht="15" hidden="1" collapsed="1">
      <c r="A350" s="170">
        <v>3</v>
      </c>
      <c r="B350" s="170">
        <v>3</v>
      </c>
      <c r="C350" s="144">
        <v>2</v>
      </c>
      <c r="D350" s="142">
        <v>5</v>
      </c>
      <c r="E350" s="142">
        <v>1</v>
      </c>
      <c r="F350" s="145"/>
      <c r="G350" s="151" t="s">
        <v>218</v>
      </c>
      <c r="H350" s="129">
        <v>321</v>
      </c>
      <c r="I350" s="160">
        <f t="shared" si="30"/>
        <v>0</v>
      </c>
      <c r="J350" s="182">
        <f t="shared" si="30"/>
        <v>0</v>
      </c>
      <c r="K350" s="161">
        <f t="shared" si="30"/>
        <v>0</v>
      </c>
      <c r="L350" s="161">
        <f t="shared" si="30"/>
        <v>0</v>
      </c>
    </row>
    <row r="351" spans="1:12" ht="15" hidden="1" collapsed="1">
      <c r="A351" s="154">
        <v>3</v>
      </c>
      <c r="B351" s="154">
        <v>3</v>
      </c>
      <c r="C351" s="149">
        <v>2</v>
      </c>
      <c r="D351" s="150">
        <v>5</v>
      </c>
      <c r="E351" s="150">
        <v>1</v>
      </c>
      <c r="F351" s="152">
        <v>1</v>
      </c>
      <c r="G351" s="151" t="s">
        <v>218</v>
      </c>
      <c r="H351" s="129">
        <v>322</v>
      </c>
      <c r="I351" s="201">
        <v>0</v>
      </c>
      <c r="J351" s="201">
        <v>0</v>
      </c>
      <c r="K351" s="201">
        <v>0</v>
      </c>
      <c r="L351" s="200">
        <v>0</v>
      </c>
    </row>
    <row r="352" spans="1:12" ht="16.5" customHeight="1" hidden="1" collapsed="1">
      <c r="A352" s="154">
        <v>3</v>
      </c>
      <c r="B352" s="154">
        <v>3</v>
      </c>
      <c r="C352" s="149">
        <v>2</v>
      </c>
      <c r="D352" s="150">
        <v>6</v>
      </c>
      <c r="E352" s="150"/>
      <c r="F352" s="152"/>
      <c r="G352" s="151" t="s">
        <v>188</v>
      </c>
      <c r="H352" s="129">
        <v>323</v>
      </c>
      <c r="I352" s="138">
        <f aca="true" t="shared" si="31" ref="I352:L353">I353</f>
        <v>0</v>
      </c>
      <c r="J352" s="180">
        <f t="shared" si="31"/>
        <v>0</v>
      </c>
      <c r="K352" s="139">
        <f t="shared" si="31"/>
        <v>0</v>
      </c>
      <c r="L352" s="139">
        <f t="shared" si="31"/>
        <v>0</v>
      </c>
    </row>
    <row r="353" spans="1:12" ht="15" customHeight="1" hidden="1" collapsed="1">
      <c r="A353" s="154">
        <v>3</v>
      </c>
      <c r="B353" s="154">
        <v>3</v>
      </c>
      <c r="C353" s="149">
        <v>2</v>
      </c>
      <c r="D353" s="150">
        <v>6</v>
      </c>
      <c r="E353" s="150">
        <v>1</v>
      </c>
      <c r="F353" s="152"/>
      <c r="G353" s="151" t="s">
        <v>188</v>
      </c>
      <c r="H353" s="129">
        <v>324</v>
      </c>
      <c r="I353" s="138">
        <f t="shared" si="31"/>
        <v>0</v>
      </c>
      <c r="J353" s="180">
        <f t="shared" si="31"/>
        <v>0</v>
      </c>
      <c r="K353" s="139">
        <f t="shared" si="31"/>
        <v>0</v>
      </c>
      <c r="L353" s="139">
        <f t="shared" si="31"/>
        <v>0</v>
      </c>
    </row>
    <row r="354" spans="1:12" ht="13.5" customHeight="1" hidden="1" collapsed="1">
      <c r="A354" s="162">
        <v>3</v>
      </c>
      <c r="B354" s="162">
        <v>3</v>
      </c>
      <c r="C354" s="163">
        <v>2</v>
      </c>
      <c r="D354" s="164">
        <v>6</v>
      </c>
      <c r="E354" s="164">
        <v>1</v>
      </c>
      <c r="F354" s="166">
        <v>1</v>
      </c>
      <c r="G354" s="165" t="s">
        <v>188</v>
      </c>
      <c r="H354" s="129">
        <v>325</v>
      </c>
      <c r="I354" s="201">
        <v>0</v>
      </c>
      <c r="J354" s="201">
        <v>0</v>
      </c>
      <c r="K354" s="201">
        <v>0</v>
      </c>
      <c r="L354" s="200">
        <v>0</v>
      </c>
    </row>
    <row r="355" spans="1:12" ht="15" customHeight="1" hidden="1" collapsed="1">
      <c r="A355" s="154">
        <v>3</v>
      </c>
      <c r="B355" s="154">
        <v>3</v>
      </c>
      <c r="C355" s="149">
        <v>2</v>
      </c>
      <c r="D355" s="150">
        <v>7</v>
      </c>
      <c r="E355" s="150"/>
      <c r="F355" s="152"/>
      <c r="G355" s="151" t="s">
        <v>220</v>
      </c>
      <c r="H355" s="129">
        <v>326</v>
      </c>
      <c r="I355" s="138">
        <f>I356</f>
        <v>0</v>
      </c>
      <c r="J355" s="180">
        <f>J356</f>
        <v>0</v>
      </c>
      <c r="K355" s="139">
        <f>K356</f>
        <v>0</v>
      </c>
      <c r="L355" s="139">
        <f>L356</f>
        <v>0</v>
      </c>
    </row>
    <row r="356" spans="1:12" ht="12.75" customHeight="1" hidden="1" collapsed="1">
      <c r="A356" s="162">
        <v>3</v>
      </c>
      <c r="B356" s="162">
        <v>3</v>
      </c>
      <c r="C356" s="163">
        <v>2</v>
      </c>
      <c r="D356" s="164">
        <v>7</v>
      </c>
      <c r="E356" s="164">
        <v>1</v>
      </c>
      <c r="F356" s="166"/>
      <c r="G356" s="151" t="s">
        <v>220</v>
      </c>
      <c r="H356" s="129">
        <v>327</v>
      </c>
      <c r="I356" s="138">
        <f>SUM(I357:I358)</f>
        <v>0</v>
      </c>
      <c r="J356" s="138">
        <f>SUM(J357:J358)</f>
        <v>0</v>
      </c>
      <c r="K356" s="138">
        <f>SUM(K357:K358)</f>
        <v>0</v>
      </c>
      <c r="L356" s="138">
        <f>SUM(L357:L358)</f>
        <v>0</v>
      </c>
    </row>
    <row r="357" spans="1:12" ht="27" customHeight="1" hidden="1" collapsed="1">
      <c r="A357" s="154">
        <v>3</v>
      </c>
      <c r="B357" s="154">
        <v>3</v>
      </c>
      <c r="C357" s="149">
        <v>2</v>
      </c>
      <c r="D357" s="150">
        <v>7</v>
      </c>
      <c r="E357" s="150">
        <v>1</v>
      </c>
      <c r="F357" s="152">
        <v>1</v>
      </c>
      <c r="G357" s="151" t="s">
        <v>221</v>
      </c>
      <c r="H357" s="129">
        <v>328</v>
      </c>
      <c r="I357" s="201">
        <v>0</v>
      </c>
      <c r="J357" s="201">
        <v>0</v>
      </c>
      <c r="K357" s="201">
        <v>0</v>
      </c>
      <c r="L357" s="200">
        <v>0</v>
      </c>
    </row>
    <row r="358" spans="1:12" ht="30" customHeight="1" hidden="1" collapsed="1">
      <c r="A358" s="154">
        <v>3</v>
      </c>
      <c r="B358" s="154">
        <v>3</v>
      </c>
      <c r="C358" s="149">
        <v>2</v>
      </c>
      <c r="D358" s="150">
        <v>7</v>
      </c>
      <c r="E358" s="150">
        <v>1</v>
      </c>
      <c r="F358" s="152">
        <v>2</v>
      </c>
      <c r="G358" s="151" t="s">
        <v>222</v>
      </c>
      <c r="H358" s="129">
        <v>329</v>
      </c>
      <c r="I358" s="157">
        <v>0</v>
      </c>
      <c r="J358" s="157">
        <v>0</v>
      </c>
      <c r="K358" s="157">
        <v>0</v>
      </c>
      <c r="L358" s="157">
        <v>0</v>
      </c>
    </row>
    <row r="359" spans="1:12" ht="18.75" customHeight="1">
      <c r="A359" s="116"/>
      <c r="B359" s="116"/>
      <c r="C359" s="117"/>
      <c r="D359" s="215"/>
      <c r="E359" s="216"/>
      <c r="F359" s="217"/>
      <c r="G359" s="218" t="s">
        <v>225</v>
      </c>
      <c r="H359" s="129">
        <v>330</v>
      </c>
      <c r="I359" s="190">
        <f>SUM(I30+I176)</f>
        <v>30000</v>
      </c>
      <c r="J359" s="190">
        <f>SUM(J30+J176)</f>
        <v>29600</v>
      </c>
      <c r="K359" s="190">
        <f>SUM(K30+K176)</f>
        <v>28835.45</v>
      </c>
      <c r="L359" s="190">
        <f>SUM(L30+L176)</f>
        <v>28835.45</v>
      </c>
    </row>
    <row r="360" spans="7:12" ht="18.75" customHeight="1">
      <c r="G360" s="140"/>
      <c r="H360" s="129"/>
      <c r="I360" s="219"/>
      <c r="J360" s="220"/>
      <c r="K360" s="220"/>
      <c r="L360" s="220"/>
    </row>
    <row r="361" spans="4:12" ht="18.75" customHeight="1">
      <c r="D361" s="112"/>
      <c r="E361" s="112"/>
      <c r="F361" s="124"/>
      <c r="G361" s="112" t="s">
        <v>226</v>
      </c>
      <c r="H361" s="221"/>
      <c r="I361" s="222"/>
      <c r="J361" s="220"/>
      <c r="K361" s="112" t="s">
        <v>227</v>
      </c>
      <c r="L361" s="222"/>
    </row>
    <row r="362" spans="1:12" ht="18.75" customHeight="1">
      <c r="A362" s="223"/>
      <c r="B362" s="223"/>
      <c r="C362" s="223"/>
      <c r="D362" s="224" t="s">
        <v>228</v>
      </c>
      <c r="E362" s="95"/>
      <c r="F362" s="95"/>
      <c r="G362" s="221"/>
      <c r="H362" s="221"/>
      <c r="I362" s="225" t="s">
        <v>229</v>
      </c>
      <c r="K362" s="418" t="s">
        <v>230</v>
      </c>
      <c r="L362" s="418"/>
    </row>
    <row r="363" spans="9:12" ht="15.75" customHeight="1">
      <c r="I363" s="226"/>
      <c r="K363" s="226"/>
      <c r="L363" s="226"/>
    </row>
    <row r="364" spans="4:12" ht="15.75" customHeight="1">
      <c r="D364" s="112"/>
      <c r="E364" s="112"/>
      <c r="F364" s="124"/>
      <c r="G364" s="112" t="s">
        <v>231</v>
      </c>
      <c r="I364" s="226"/>
      <c r="K364" s="112" t="s">
        <v>232</v>
      </c>
      <c r="L364" s="227"/>
    </row>
    <row r="365" spans="4:12" ht="26.25" customHeight="1">
      <c r="D365" s="420" t="s">
        <v>233</v>
      </c>
      <c r="E365" s="421"/>
      <c r="F365" s="421"/>
      <c r="G365" s="421"/>
      <c r="H365" s="89"/>
      <c r="I365" s="228" t="s">
        <v>229</v>
      </c>
      <c r="K365" s="418" t="s">
        <v>230</v>
      </c>
      <c r="L365" s="418"/>
    </row>
  </sheetData>
  <sheetProtection/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  <mergeCell ref="B13:L13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 </cp:lastModifiedBy>
  <cp:lastPrinted>2019-10-10T06:45:54Z</cp:lastPrinted>
  <dcterms:created xsi:type="dcterms:W3CDTF">2019-01-14T20:28:53Z</dcterms:created>
  <dcterms:modified xsi:type="dcterms:W3CDTF">2019-10-10T06:46:26Z</dcterms:modified>
  <cp:category/>
  <cp:version/>
  <cp:contentType/>
  <cp:contentStatus/>
</cp:coreProperties>
</file>